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vutbr-my.sharepoint.com/personal/188625_vutbr_cz/Documents/_Práce/2022/MIM/22-002 - NS  - ArePlan/22-002.48 - 13 DS Rybářská/_Rozpočet/"/>
    </mc:Choice>
  </mc:AlternateContent>
  <xr:revisionPtr revIDLastSave="0" documentId="8_{1A6F2AED-5B01-40BD-A475-2FBA68CF2A2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2-002.48 A01 Pol" sheetId="12" r:id="rId4"/>
    <sheet name="22-002.48 E01 Pol" sheetId="13" r:id="rId5"/>
    <sheet name="22-002.48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'22-002.48 A01 Pol'!$1:$7</definedName>
    <definedName name="_xlnm.Print_Titles" localSheetId="4">'22-002.48 E01 Pol'!$1:$7</definedName>
    <definedName name="_xlnm.Print_Titles" localSheetId="5">'22-002.48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'22-002.48 A01 Pol'!$A$1:$X$171</definedName>
    <definedName name="_xlnm.Print_Area" localSheetId="4">'22-002.48 E01 Pol'!$A$1:$X$101</definedName>
    <definedName name="_xlnm.Print_Area" localSheetId="5">'22-002.48 O01 Pol'!$A$1:$X$27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0" i="1" l="1"/>
  <c r="I69" i="1"/>
  <c r="I68" i="1"/>
  <c r="I67" i="1"/>
  <c r="I66" i="1"/>
  <c r="I65" i="1"/>
  <c r="I64" i="1"/>
  <c r="I63" i="1"/>
  <c r="I62" i="1"/>
  <c r="I61" i="1"/>
  <c r="G43" i="1"/>
  <c r="F43" i="1"/>
  <c r="G42" i="1"/>
  <c r="F42" i="1"/>
  <c r="G41" i="1"/>
  <c r="H41" i="1" s="1"/>
  <c r="I41" i="1" s="1"/>
  <c r="F41" i="1"/>
  <c r="G40" i="1"/>
  <c r="F40" i="1"/>
  <c r="G39" i="1"/>
  <c r="F39" i="1"/>
  <c r="G17" i="14"/>
  <c r="BA15" i="14"/>
  <c r="BA12" i="14"/>
  <c r="G8" i="14"/>
  <c r="Q8" i="14"/>
  <c r="G9" i="14"/>
  <c r="I9" i="14"/>
  <c r="I8" i="14" s="1"/>
  <c r="K9" i="14"/>
  <c r="M9" i="14"/>
  <c r="M8" i="14" s="1"/>
  <c r="O9" i="14"/>
  <c r="O8" i="14" s="1"/>
  <c r="Q9" i="14"/>
  <c r="V9" i="14"/>
  <c r="V8" i="14" s="1"/>
  <c r="G11" i="14"/>
  <c r="I11" i="14"/>
  <c r="K11" i="14"/>
  <c r="K8" i="14" s="1"/>
  <c r="M11" i="14"/>
  <c r="O11" i="14"/>
  <c r="Q11" i="14"/>
  <c r="V11" i="14"/>
  <c r="G13" i="14"/>
  <c r="K13" i="14"/>
  <c r="Q13" i="14"/>
  <c r="V13" i="14"/>
  <c r="G14" i="14"/>
  <c r="M14" i="14" s="1"/>
  <c r="M13" i="14" s="1"/>
  <c r="I14" i="14"/>
  <c r="I13" i="14" s="1"/>
  <c r="K14" i="14"/>
  <c r="O14" i="14"/>
  <c r="O13" i="14" s="1"/>
  <c r="Q14" i="14"/>
  <c r="V14" i="14"/>
  <c r="AE17" i="14"/>
  <c r="AF17" i="14"/>
  <c r="G91" i="13"/>
  <c r="G9" i="13"/>
  <c r="G8" i="13" s="1"/>
  <c r="I9" i="13"/>
  <c r="I8" i="13" s="1"/>
  <c r="K9" i="13"/>
  <c r="K8" i="13" s="1"/>
  <c r="O9" i="13"/>
  <c r="O8" i="13" s="1"/>
  <c r="Q9" i="13"/>
  <c r="Q8" i="13" s="1"/>
  <c r="V9" i="13"/>
  <c r="V8" i="13" s="1"/>
  <c r="G14" i="13"/>
  <c r="I14" i="13"/>
  <c r="K14" i="13"/>
  <c r="M14" i="13"/>
  <c r="O14" i="13"/>
  <c r="Q14" i="13"/>
  <c r="V14" i="13"/>
  <c r="G18" i="13"/>
  <c r="I18" i="13"/>
  <c r="K18" i="13"/>
  <c r="M18" i="13"/>
  <c r="O18" i="13"/>
  <c r="Q18" i="13"/>
  <c r="V18" i="13"/>
  <c r="G22" i="13"/>
  <c r="I22" i="13"/>
  <c r="K22" i="13"/>
  <c r="M22" i="13"/>
  <c r="O22" i="13"/>
  <c r="Q22" i="13"/>
  <c r="V22" i="13"/>
  <c r="G26" i="13"/>
  <c r="M26" i="13" s="1"/>
  <c r="I26" i="13"/>
  <c r="K26" i="13"/>
  <c r="O26" i="13"/>
  <c r="Q26" i="13"/>
  <c r="V26" i="13"/>
  <c r="G32" i="13"/>
  <c r="I32" i="13"/>
  <c r="K32" i="13"/>
  <c r="M32" i="13"/>
  <c r="O32" i="13"/>
  <c r="Q32" i="13"/>
  <c r="V32" i="13"/>
  <c r="G39" i="13"/>
  <c r="I39" i="13"/>
  <c r="K39" i="13"/>
  <c r="M39" i="13"/>
  <c r="O39" i="13"/>
  <c r="Q39" i="13"/>
  <c r="V39" i="13"/>
  <c r="G44" i="13"/>
  <c r="I44" i="13"/>
  <c r="K44" i="13"/>
  <c r="M44" i="13"/>
  <c r="O44" i="13"/>
  <c r="Q44" i="13"/>
  <c r="V44" i="13"/>
  <c r="G48" i="13"/>
  <c r="M48" i="13" s="1"/>
  <c r="I48" i="13"/>
  <c r="K48" i="13"/>
  <c r="O48" i="13"/>
  <c r="Q48" i="13"/>
  <c r="V48" i="13"/>
  <c r="G59" i="13"/>
  <c r="I59" i="13"/>
  <c r="K59" i="13"/>
  <c r="M59" i="13"/>
  <c r="O59" i="13"/>
  <c r="Q59" i="13"/>
  <c r="V59" i="13"/>
  <c r="G64" i="13"/>
  <c r="K64" i="13"/>
  <c r="Q64" i="13"/>
  <c r="V64" i="13"/>
  <c r="G65" i="13"/>
  <c r="I65" i="13"/>
  <c r="I64" i="13" s="1"/>
  <c r="K65" i="13"/>
  <c r="M65" i="13"/>
  <c r="M64" i="13" s="1"/>
  <c r="O65" i="13"/>
  <c r="O64" i="13" s="1"/>
  <c r="Q65" i="13"/>
  <c r="V65" i="13"/>
  <c r="G67" i="13"/>
  <c r="I67" i="13"/>
  <c r="I66" i="13" s="1"/>
  <c r="K67" i="13"/>
  <c r="M67" i="13"/>
  <c r="O67" i="13"/>
  <c r="Q67" i="13"/>
  <c r="Q66" i="13" s="1"/>
  <c r="V67" i="13"/>
  <c r="V66" i="13" s="1"/>
  <c r="G68" i="13"/>
  <c r="I68" i="13"/>
  <c r="K68" i="13"/>
  <c r="M68" i="13"/>
  <c r="O68" i="13"/>
  <c r="O66" i="13" s="1"/>
  <c r="Q68" i="13"/>
  <c r="V68" i="13"/>
  <c r="G69" i="13"/>
  <c r="I69" i="13"/>
  <c r="K69" i="13"/>
  <c r="M69" i="13"/>
  <c r="O69" i="13"/>
  <c r="Q69" i="13"/>
  <c r="V69" i="13"/>
  <c r="G70" i="13"/>
  <c r="M70" i="13" s="1"/>
  <c r="I70" i="13"/>
  <c r="K70" i="13"/>
  <c r="O70" i="13"/>
  <c r="Q70" i="13"/>
  <c r="V70" i="13"/>
  <c r="G71" i="13"/>
  <c r="I71" i="13"/>
  <c r="K71" i="13"/>
  <c r="M71" i="13"/>
  <c r="O71" i="13"/>
  <c r="Q71" i="13"/>
  <c r="V71" i="13"/>
  <c r="G72" i="13"/>
  <c r="M72" i="13" s="1"/>
  <c r="I72" i="13"/>
  <c r="K72" i="13"/>
  <c r="K66" i="13" s="1"/>
  <c r="O72" i="13"/>
  <c r="Q72" i="13"/>
  <c r="V72" i="13"/>
  <c r="G73" i="13"/>
  <c r="I73" i="13"/>
  <c r="K73" i="13"/>
  <c r="M73" i="13"/>
  <c r="O73" i="13"/>
  <c r="Q73" i="13"/>
  <c r="V73" i="13"/>
  <c r="G74" i="13"/>
  <c r="M74" i="13" s="1"/>
  <c r="I74" i="13"/>
  <c r="K74" i="13"/>
  <c r="O74" i="13"/>
  <c r="Q74" i="13"/>
  <c r="V74" i="13"/>
  <c r="G75" i="13"/>
  <c r="I75" i="13"/>
  <c r="K75" i="13"/>
  <c r="M75" i="13"/>
  <c r="O75" i="13"/>
  <c r="Q75" i="13"/>
  <c r="V75" i="13"/>
  <c r="G76" i="13"/>
  <c r="I76" i="13"/>
  <c r="K76" i="13"/>
  <c r="M76" i="13"/>
  <c r="O76" i="13"/>
  <c r="Q76" i="13"/>
  <c r="V76" i="13"/>
  <c r="G77" i="13"/>
  <c r="I77" i="13"/>
  <c r="K77" i="13"/>
  <c r="M77" i="13"/>
  <c r="O77" i="13"/>
  <c r="Q77" i="13"/>
  <c r="V77" i="13"/>
  <c r="G78" i="13"/>
  <c r="M78" i="13" s="1"/>
  <c r="I78" i="13"/>
  <c r="K78" i="13"/>
  <c r="O78" i="13"/>
  <c r="Q78" i="13"/>
  <c r="V78" i="13"/>
  <c r="G79" i="13"/>
  <c r="M79" i="13" s="1"/>
  <c r="I79" i="13"/>
  <c r="K79" i="13"/>
  <c r="O79" i="13"/>
  <c r="Q79" i="13"/>
  <c r="V79" i="13"/>
  <c r="G80" i="13"/>
  <c r="M80" i="13" s="1"/>
  <c r="I80" i="13"/>
  <c r="K80" i="13"/>
  <c r="O80" i="13"/>
  <c r="Q80" i="13"/>
  <c r="V80" i="13"/>
  <c r="G81" i="13"/>
  <c r="I81" i="13"/>
  <c r="K81" i="13"/>
  <c r="M81" i="13"/>
  <c r="O81" i="13"/>
  <c r="Q81" i="13"/>
  <c r="V81" i="13"/>
  <c r="G82" i="13"/>
  <c r="K82" i="13"/>
  <c r="O82" i="13"/>
  <c r="G83" i="13"/>
  <c r="I83" i="13"/>
  <c r="I82" i="13" s="1"/>
  <c r="K83" i="13"/>
  <c r="M83" i="13"/>
  <c r="M82" i="13" s="1"/>
  <c r="O83" i="13"/>
  <c r="Q83" i="13"/>
  <c r="Q82" i="13" s="1"/>
  <c r="V83" i="13"/>
  <c r="V82" i="13" s="1"/>
  <c r="AE91" i="13"/>
  <c r="G161" i="12"/>
  <c r="BA154" i="12"/>
  <c r="BA26" i="12"/>
  <c r="G9" i="12"/>
  <c r="I9" i="12"/>
  <c r="I8" i="12" s="1"/>
  <c r="K9" i="12"/>
  <c r="M9" i="12"/>
  <c r="O9" i="12"/>
  <c r="O8" i="12" s="1"/>
  <c r="Q9" i="12"/>
  <c r="V9" i="12"/>
  <c r="V8" i="12" s="1"/>
  <c r="G16" i="12"/>
  <c r="M16" i="12" s="1"/>
  <c r="I16" i="12"/>
  <c r="K16" i="12"/>
  <c r="K8" i="12" s="1"/>
  <c r="O16" i="12"/>
  <c r="Q16" i="12"/>
  <c r="V16" i="12"/>
  <c r="G19" i="12"/>
  <c r="G8" i="12" s="1"/>
  <c r="I19" i="12"/>
  <c r="K19" i="12"/>
  <c r="O19" i="12"/>
  <c r="Q19" i="12"/>
  <c r="V19" i="12"/>
  <c r="G22" i="12"/>
  <c r="I22" i="12"/>
  <c r="K22" i="12"/>
  <c r="M22" i="12"/>
  <c r="O22" i="12"/>
  <c r="Q22" i="12"/>
  <c r="Q8" i="12" s="1"/>
  <c r="V22" i="12"/>
  <c r="G25" i="12"/>
  <c r="M25" i="12" s="1"/>
  <c r="I25" i="12"/>
  <c r="K25" i="12"/>
  <c r="O25" i="12"/>
  <c r="Q25" i="12"/>
  <c r="V25" i="12"/>
  <c r="G29" i="12"/>
  <c r="I29" i="12"/>
  <c r="K29" i="12"/>
  <c r="M29" i="12"/>
  <c r="O29" i="12"/>
  <c r="Q29" i="12"/>
  <c r="V29" i="12"/>
  <c r="G32" i="12"/>
  <c r="M32" i="12" s="1"/>
  <c r="I32" i="12"/>
  <c r="K32" i="12"/>
  <c r="O32" i="12"/>
  <c r="Q32" i="12"/>
  <c r="V32" i="12"/>
  <c r="G37" i="12"/>
  <c r="I37" i="12"/>
  <c r="K37" i="12"/>
  <c r="M37" i="12"/>
  <c r="O37" i="12"/>
  <c r="Q37" i="12"/>
  <c r="V37" i="12"/>
  <c r="G40" i="12"/>
  <c r="I40" i="12"/>
  <c r="K40" i="12"/>
  <c r="M40" i="12"/>
  <c r="O40" i="12"/>
  <c r="Q40" i="12"/>
  <c r="V40" i="12"/>
  <c r="G44" i="12"/>
  <c r="I44" i="12"/>
  <c r="K44" i="12"/>
  <c r="M44" i="12"/>
  <c r="O44" i="12"/>
  <c r="Q44" i="12"/>
  <c r="V44" i="12"/>
  <c r="G53" i="12"/>
  <c r="M53" i="12" s="1"/>
  <c r="I53" i="12"/>
  <c r="K53" i="12"/>
  <c r="O53" i="12"/>
  <c r="Q53" i="12"/>
  <c r="V53" i="12"/>
  <c r="I57" i="12"/>
  <c r="G58" i="12"/>
  <c r="M58" i="12" s="1"/>
  <c r="I58" i="12"/>
  <c r="K58" i="12"/>
  <c r="K57" i="12" s="1"/>
  <c r="O58" i="12"/>
  <c r="Q58" i="12"/>
  <c r="V58" i="12"/>
  <c r="V57" i="12" s="1"/>
  <c r="G61" i="12"/>
  <c r="I61" i="12"/>
  <c r="K61" i="12"/>
  <c r="M61" i="12"/>
  <c r="O61" i="12"/>
  <c r="Q61" i="12"/>
  <c r="V61" i="12"/>
  <c r="G67" i="12"/>
  <c r="G57" i="12" s="1"/>
  <c r="I67" i="12"/>
  <c r="K67" i="12"/>
  <c r="O67" i="12"/>
  <c r="O57" i="12" s="1"/>
  <c r="Q67" i="12"/>
  <c r="V67" i="12"/>
  <c r="G72" i="12"/>
  <c r="I72" i="12"/>
  <c r="K72" i="12"/>
  <c r="M72" i="12"/>
  <c r="O72" i="12"/>
  <c r="Q72" i="12"/>
  <c r="Q57" i="12" s="1"/>
  <c r="V72" i="12"/>
  <c r="G78" i="12"/>
  <c r="I78" i="12"/>
  <c r="K78" i="12"/>
  <c r="M78" i="12"/>
  <c r="O78" i="12"/>
  <c r="Q78" i="12"/>
  <c r="V78" i="12"/>
  <c r="G83" i="12"/>
  <c r="G77" i="12" s="1"/>
  <c r="I83" i="12"/>
  <c r="K83" i="12"/>
  <c r="O83" i="12"/>
  <c r="O77" i="12" s="1"/>
  <c r="Q83" i="12"/>
  <c r="V83" i="12"/>
  <c r="G90" i="12"/>
  <c r="M90" i="12" s="1"/>
  <c r="I90" i="12"/>
  <c r="I77" i="12" s="1"/>
  <c r="K90" i="12"/>
  <c r="O90" i="12"/>
  <c r="Q90" i="12"/>
  <c r="Q77" i="12" s="1"/>
  <c r="V90" i="12"/>
  <c r="G99" i="12"/>
  <c r="M99" i="12" s="1"/>
  <c r="I99" i="12"/>
  <c r="K99" i="12"/>
  <c r="K77" i="12" s="1"/>
  <c r="O99" i="12"/>
  <c r="Q99" i="12"/>
  <c r="V99" i="12"/>
  <c r="G104" i="12"/>
  <c r="I104" i="12"/>
  <c r="K104" i="12"/>
  <c r="M104" i="12"/>
  <c r="O104" i="12"/>
  <c r="Q104" i="12"/>
  <c r="V104" i="12"/>
  <c r="G109" i="12"/>
  <c r="M109" i="12" s="1"/>
  <c r="I109" i="12"/>
  <c r="K109" i="12"/>
  <c r="O109" i="12"/>
  <c r="Q109" i="12"/>
  <c r="V109" i="12"/>
  <c r="G114" i="12"/>
  <c r="M114" i="12" s="1"/>
  <c r="I114" i="12"/>
  <c r="K114" i="12"/>
  <c r="O114" i="12"/>
  <c r="Q114" i="12"/>
  <c r="V114" i="12"/>
  <c r="G121" i="12"/>
  <c r="M121" i="12" s="1"/>
  <c r="I121" i="12"/>
  <c r="K121" i="12"/>
  <c r="O121" i="12"/>
  <c r="Q121" i="12"/>
  <c r="V121" i="12"/>
  <c r="V77" i="12" s="1"/>
  <c r="G126" i="12"/>
  <c r="I126" i="12"/>
  <c r="K126" i="12"/>
  <c r="M126" i="12"/>
  <c r="O126" i="12"/>
  <c r="Q126" i="12"/>
  <c r="V126" i="12"/>
  <c r="G131" i="12"/>
  <c r="M131" i="12" s="1"/>
  <c r="I131" i="12"/>
  <c r="K131" i="12"/>
  <c r="O131" i="12"/>
  <c r="Q131" i="12"/>
  <c r="V131" i="12"/>
  <c r="G136" i="12"/>
  <c r="M136" i="12" s="1"/>
  <c r="I136" i="12"/>
  <c r="K136" i="12"/>
  <c r="O136" i="12"/>
  <c r="Q136" i="12"/>
  <c r="V136" i="12"/>
  <c r="K141" i="12"/>
  <c r="V141" i="12"/>
  <c r="G142" i="12"/>
  <c r="I142" i="12"/>
  <c r="K142" i="12"/>
  <c r="M142" i="12"/>
  <c r="O142" i="12"/>
  <c r="Q142" i="12"/>
  <c r="V142" i="12"/>
  <c r="G144" i="12"/>
  <c r="G141" i="12" s="1"/>
  <c r="I144" i="12"/>
  <c r="K144" i="12"/>
  <c r="O144" i="12"/>
  <c r="O141" i="12" s="1"/>
  <c r="Q144" i="12"/>
  <c r="V144" i="12"/>
  <c r="G146" i="12"/>
  <c r="I146" i="12"/>
  <c r="I141" i="12" s="1"/>
  <c r="K146" i="12"/>
  <c r="M146" i="12"/>
  <c r="O146" i="12"/>
  <c r="Q146" i="12"/>
  <c r="Q141" i="12" s="1"/>
  <c r="V146" i="12"/>
  <c r="G152" i="12"/>
  <c r="K152" i="12"/>
  <c r="O152" i="12"/>
  <c r="Q152" i="12"/>
  <c r="V152" i="12"/>
  <c r="G153" i="12"/>
  <c r="I153" i="12"/>
  <c r="I152" i="12" s="1"/>
  <c r="K153" i="12"/>
  <c r="M153" i="12"/>
  <c r="M152" i="12" s="1"/>
  <c r="O153" i="12"/>
  <c r="Q153" i="12"/>
  <c r="V153" i="12"/>
  <c r="G158" i="12"/>
  <c r="K158" i="12"/>
  <c r="O158" i="12"/>
  <c r="V158" i="12"/>
  <c r="G159" i="12"/>
  <c r="M159" i="12" s="1"/>
  <c r="M158" i="12" s="1"/>
  <c r="I159" i="12"/>
  <c r="I158" i="12" s="1"/>
  <c r="K159" i="12"/>
  <c r="O159" i="12"/>
  <c r="Q159" i="12"/>
  <c r="Q158" i="12" s="1"/>
  <c r="V159" i="12"/>
  <c r="AE161" i="12"/>
  <c r="I20" i="1"/>
  <c r="I19" i="1"/>
  <c r="I18" i="1"/>
  <c r="I17" i="1"/>
  <c r="I16" i="1"/>
  <c r="I71" i="1"/>
  <c r="J70" i="1" s="1"/>
  <c r="AZ55" i="1"/>
  <c r="AZ53" i="1"/>
  <c r="AZ51" i="1"/>
  <c r="AZ49" i="1"/>
  <c r="AZ47" i="1"/>
  <c r="F44" i="1"/>
  <c r="G23" i="1" s="1"/>
  <c r="G44" i="1"/>
  <c r="G25" i="1" s="1"/>
  <c r="A25" i="1" s="1"/>
  <c r="H43" i="1"/>
  <c r="I43" i="1" s="1"/>
  <c r="H42" i="1"/>
  <c r="I42" i="1" s="1"/>
  <c r="H39" i="1"/>
  <c r="I39" i="1" s="1"/>
  <c r="I44" i="1" s="1"/>
  <c r="J28" i="1"/>
  <c r="J26" i="1"/>
  <c r="G38" i="1"/>
  <c r="F38" i="1"/>
  <c r="J23" i="1"/>
  <c r="J24" i="1"/>
  <c r="J25" i="1"/>
  <c r="J27" i="1"/>
  <c r="E24" i="1"/>
  <c r="E26" i="1"/>
  <c r="J67" i="1" l="1"/>
  <c r="J63" i="1"/>
  <c r="H40" i="1"/>
  <c r="I40" i="1" s="1"/>
  <c r="G26" i="1"/>
  <c r="A26" i="1"/>
  <c r="A23" i="1"/>
  <c r="G28" i="1"/>
  <c r="M66" i="13"/>
  <c r="AF91" i="13"/>
  <c r="M9" i="13"/>
  <c r="M8" i="13" s="1"/>
  <c r="G66" i="13"/>
  <c r="M8" i="12"/>
  <c r="AF161" i="12"/>
  <c r="M144" i="12"/>
  <c r="M141" i="12" s="1"/>
  <c r="M67" i="12"/>
  <c r="M57" i="12" s="1"/>
  <c r="M83" i="12"/>
  <c r="M77" i="12" s="1"/>
  <c r="M19" i="12"/>
  <c r="I21" i="1"/>
  <c r="J64" i="1"/>
  <c r="J68" i="1"/>
  <c r="J61" i="1"/>
  <c r="J65" i="1"/>
  <c r="J69" i="1"/>
  <c r="J62" i="1"/>
  <c r="J66" i="1"/>
  <c r="H44" i="1"/>
  <c r="J39" i="1"/>
  <c r="J44" i="1" s="1"/>
  <c r="J43" i="1"/>
  <c r="J40" i="1"/>
  <c r="J42" i="1"/>
  <c r="J41" i="1"/>
  <c r="A24" i="1" l="1"/>
  <c r="G24" i="1"/>
  <c r="A27" i="1" s="1"/>
  <c r="J71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E9385D7E-3DD3-4A8D-B672-DD0A19EF2C9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7AF2EED-61F1-469E-9A03-37EB71C54FB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04270A54-A267-44E4-B754-80B08CEAD0F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7725749-AD36-443A-AD96-ECEDFD3B405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9FE91325-F4EB-4EB5-B8FA-8874207EC70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C03BB1D-5A2F-4B94-829B-6B91BE06CBD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<sst xmlns="http://schemas.openxmlformats.org/spreadsheetml/2006/main" count="1076" uniqueCount="329">
  <si>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</si>
  <si>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</si>
  <si>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</si>
  <si>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</si>
  <si>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</si>
  <si>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</si>
  <si>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</si>
  <si>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</si>
  <si>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</si>
  <si>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</si>
  <si>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</si>
  <si>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</si>
  <si>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</si>
  <si>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</si>
  <si>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</si>
  <si>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</si>
  <si>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</si>
  <si>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</si>
  <si>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</si>
  <si>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</si>
  <si>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</si>
  <si>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</si>
  <si>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</si>
  <si>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</si>
  <si>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</si>
  <si>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</si>
  <si>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</si>
  <si>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</si>
  <si>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</si>
  <si>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</si>
  <si>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</si>
  <si>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</si>
  <si>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</si>
  <si>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</si>
  <si>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</si>
  <si>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</si>
  <si>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</si>
  <si>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</si>
  <si>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</si>
  <si>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</si>
  <si>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</si>
  <si>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</si>
  <si>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</si>
  <si>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22-002 (TEP)</t>
  </si>
  <si>
    <t>Nabíjecí stanice - ArePlan s.r.o.</t>
  </si>
  <si>
    <t>Teplárny Brno, a.s.</t>
  </si>
  <si>
    <t>Okružní 828/25</t>
  </si>
  <si>
    <t>Brno-Lesná</t>
  </si>
  <si>
    <t>63800</t>
  </si>
  <si>
    <t>46347534</t>
  </si>
  <si>
    <t>CZ46347534</t>
  </si>
  <si>
    <t>ArePlan s.r.o.</t>
  </si>
  <si>
    <t>Přívrat 1454/12</t>
  </si>
  <si>
    <t>Brno-Žabovřesky</t>
  </si>
  <si>
    <t>61600</t>
  </si>
  <si>
    <t>08591300</t>
  </si>
  <si>
    <t>CZ08591300</t>
  </si>
  <si>
    <t>Stavba</t>
  </si>
  <si>
    <t>22-002.48</t>
  </si>
  <si>
    <t>13 DS Rybářská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</si>
  <si>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</si>
  <si>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</si>
  <si>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</si>
  <si>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</si>
  <si>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</si>
  <si>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</si>
  <si>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</si>
  <si>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CZK</t>
  </si>
  <si>
    <t>#POPS</t>
  </si>
  <si>
    <t>Popis stavby: 22-002 (TEP) - Nabíjecí stanice - ArePlan s.r.o.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</si>
  <si>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</si>
  <si>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</si>
  <si>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</si>
  <si>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</si>
  <si>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</si>
  <si>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</si>
  <si>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</si>
  <si>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</si>
  <si>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</si>
  <si>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</si>
  <si>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</si>
  <si>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</si>
  <si>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</si>
  <si>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</si>
  <si>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</si>
  <si>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</si>
  <si>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</si>
  <si>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</si>
  <si>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</si>
  <si>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VN</t>
  </si>
  <si>
    <t>M21</t>
  </si>
  <si>
    <t>Elektromontáže</t>
  </si>
  <si>
    <t>M46</t>
  </si>
  <si>
    <t>Zemní práce při montážích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</si>
  <si>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</si>
  <si>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</si>
  <si>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</si>
  <si>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</si>
  <si>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</si>
  <si>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</si>
  <si>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</si>
  <si>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</si>
  <si>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</si>
  <si>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</si>
  <si>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</si>
  <si>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</si>
  <si>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</si>
  <si>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</si>
  <si>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</si>
  <si>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</si>
  <si>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</si>
  <si>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</si>
  <si>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</si>
  <si>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</si>
  <si>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</si>
  <si>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</si>
  <si>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</si>
  <si>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</si>
  <si>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</si>
  <si>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</si>
  <si>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</si>
  <si>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</si>
  <si>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139601103R00</t>
  </si>
  <si>
    <t>Ruční výkop jam, rýh a šachet v hornině tř. 4</t>
  </si>
  <si>
    <t>m3</t>
  </si>
  <si>
    <t>RTS 22/ II</t>
  </si>
  <si>
    <t>Práce</t>
  </si>
  <si>
    <t>POL1_</t>
  </si>
  <si>
    <t xml:space="preserve">Výkop : </t>
  </si>
  <si>
    <t>VV</t>
  </si>
  <si>
    <t>Plocha NS + parkovácí stání : (6,75*8,8)*0,47</t>
  </si>
  <si>
    <t>Mezisoučet</t>
  </si>
  <si>
    <t>základ NS : 0,6*0,5*(0,30)</t>
  </si>
  <si>
    <t>zemění pod stanicí : 0,6*0,5*(0,10)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</si>
  <si>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</si>
  <si>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</si>
  <si>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</si>
  <si>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</si>
  <si>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1 : 28,03800</t>
  </si>
  <si>
    <t>162201210R00</t>
  </si>
  <si>
    <t>Příplatek za dalš.10 m, kolečko, výkop. z hor.1- 4</t>
  </si>
  <si>
    <t>167101101R00</t>
  </si>
  <si>
    <t>Nakládání výkopku z hor.1-4 v množství do 100 m3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</si>
  <si>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</si>
  <si>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</si>
  <si>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</si>
  <si>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</si>
  <si>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</si>
  <si>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</si>
  <si>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</si>
  <si>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</si>
  <si>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</si>
  <si>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6 : 28,03800</t>
  </si>
  <si>
    <t>Koeficient 10 km: 9</t>
  </si>
  <si>
    <t>199000002R00</t>
  </si>
  <si>
    <t>Poplatek za skládku horniny 1- 4</t>
  </si>
  <si>
    <t>174101101R00</t>
  </si>
  <si>
    <t>Zásyp jam, rýh, šachet se zhutněním</t>
  </si>
  <si>
    <t>včetně strojního přemístění materiálu pro zásyp ze vzdálenosti do 10 m od okraje zásypu</t>
  </si>
  <si>
    <t xml:space="preserve">Základ NS : </t>
  </si>
  <si>
    <t>zemění pod stanicí : 0,6*0,5*(0,1)</t>
  </si>
  <si>
    <t>58337320R</t>
  </si>
  <si>
    <t>Štěrkopísek frakce dle PD</t>
  </si>
  <si>
    <t>t</t>
  </si>
  <si>
    <t>SPCM</t>
  </si>
  <si>
    <t>Specifikace</t>
  </si>
  <si>
    <t>POL3_</t>
  </si>
  <si>
    <t>Začátek provozního součtu</t>
  </si>
  <si>
    <t xml:space="preserve">  Základ NS : </t>
  </si>
  <si>
    <t xml:space="preserve">  zemění pod stanicí : 0,6*0,5*(0,1)</t>
  </si>
  <si>
    <t xml:space="preserve">  Mezisoučet</t>
  </si>
  <si>
    <t>Konec provozního součtu</t>
  </si>
  <si>
    <t>0,03*1800*0,001</t>
  </si>
  <si>
    <t>Koeficient ztratné: 0,1</t>
  </si>
  <si>
    <t>181101102R00</t>
  </si>
  <si>
    <t>Úprava pláně v zářezech v hor. 1-4, se zhutněním</t>
  </si>
  <si>
    <t>m2</t>
  </si>
  <si>
    <t>Plocha NS + parkovácí stání : (6,75*8,8)</t>
  </si>
  <si>
    <t>274354023R00</t>
  </si>
  <si>
    <t>Bednění prostupu základem do 0,02 m2, dl.1,0 m</t>
  </si>
  <si>
    <t>kus</t>
  </si>
  <si>
    <t>základ NS : 2</t>
  </si>
  <si>
    <t>275313711R00</t>
  </si>
  <si>
    <t>Beton základových patek prostý C 25/30</t>
  </si>
  <si>
    <t>V CN zohlednit množství betonu</t>
  </si>
  <si>
    <t xml:space="preserve">beton : </t>
  </si>
  <si>
    <t>základ stanice : (0,5*0,6*0,9)</t>
  </si>
  <si>
    <t>Koeficient lití do výkopu bez bednění: 0,2</t>
  </si>
  <si>
    <t>275351215R00</t>
  </si>
  <si>
    <t>Bednění stěn základových patek - zřízení</t>
  </si>
  <si>
    <t xml:space="preserve">na úrovní terénu : </t>
  </si>
  <si>
    <t>základ stanice : 0,70*(0,5+0,5+0,6+0,6)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</si>
  <si>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</si>
  <si>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</si>
  <si>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</si>
  <si>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</si>
  <si>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14 : 1,54000</t>
  </si>
  <si>
    <t>596215021R00</t>
  </si>
  <si>
    <t>Kladení zámkové dlažby tl. 6 cm do drtě tl. 3 cm</t>
  </si>
  <si>
    <t xml:space="preserve">Plocha NS : </t>
  </si>
  <si>
    <t xml:space="preserve">plocha = 7,1 m2 : </t>
  </si>
  <si>
    <t xml:space="preserve">obvod = 19,83 m : </t>
  </si>
  <si>
    <t>7,1</t>
  </si>
  <si>
    <t>5924511900R</t>
  </si>
  <si>
    <t>Dlažba betonová tl. 6 cm</t>
  </si>
  <si>
    <t>596291111R00</t>
  </si>
  <si>
    <t>Řezání zámkové dlažby tl. 60 mm</t>
  </si>
  <si>
    <t>m</t>
  </si>
  <si>
    <t xml:space="preserve">NS : </t>
  </si>
  <si>
    <t>0,5+0,5+0,6+0,6</t>
  </si>
  <si>
    <t>564851111RT2</t>
  </si>
  <si>
    <t>Podklad ze štěrkodrti po zhutnění tloušťky 15 cm štěrkodrť frakce 0-32 mm</t>
  </si>
  <si>
    <t>564861114RT2</t>
  </si>
  <si>
    <t>Podklad ze štěrkodrti po zhutnění tloušťky 23 cm štěrkodrť frakce 0-32 mm</t>
  </si>
  <si>
    <t>596215040R00</t>
  </si>
  <si>
    <t>Kladení zámkové dlažby tl. 8 cm do drtě tl. 4 cm</t>
  </si>
  <si>
    <t xml:space="preserve">plocha = 29,3 m2 : </t>
  </si>
  <si>
    <t xml:space="preserve">obvod = 28,3 m : </t>
  </si>
  <si>
    <t>29,3</t>
  </si>
  <si>
    <t>5924511910R</t>
  </si>
  <si>
    <t>Dlažba betonová tl. 8 cm (dle PD)</t>
  </si>
  <si>
    <t>28,3</t>
  </si>
  <si>
    <t>564861111RT2</t>
  </si>
  <si>
    <t>Podklad ze štěrkodrti po zhutnění tloušťky 20 cm štěrkodrť frakce 0-32 mm</t>
  </si>
  <si>
    <t>573000010RA0</t>
  </si>
  <si>
    <t>Komunikace obslužná z obalovaného kameniva (dle PD)</t>
  </si>
  <si>
    <t>Agregovaná položka</t>
  </si>
  <si>
    <t>POL2_</t>
  </si>
  <si>
    <t>ÚPRAVA Č.3 (NAPOJENÍ NA STÁVAJÍCÍ TERÉN)</t>
  </si>
  <si>
    <t>celá skladba včetně napojení</t>
  </si>
  <si>
    <t xml:space="preserve">ÚPRAVA Č.3 (NAPOJENÍ NA STÁVAJÍCÍ TERÉN) : </t>
  </si>
  <si>
    <t>0,95*(7,10+5,75+5,75)</t>
  </si>
  <si>
    <t>917762111RT7</t>
  </si>
  <si>
    <t>Osazení ležat. obrub. bet. s opěrou,lože z C 12/15 včetně obrubníku 100/15/25</t>
  </si>
  <si>
    <t>okapní chodník : 13,6</t>
  </si>
  <si>
    <t>917862111RV4</t>
  </si>
  <si>
    <t>Osazení stojat. obrub.bet. s opěrou,lože z C 12/15 vč.obrub.nájezd.náběhového 1000/150/150-250</t>
  </si>
  <si>
    <t>parkovací stání : 5,0+5,0+7,1</t>
  </si>
  <si>
    <t>918101111R00</t>
  </si>
  <si>
    <t>Lože pod obrubníky nebo obruby dlažeb z C 12/15</t>
  </si>
  <si>
    <t xml:space="preserve">Obruby, přídlažby a prefabrikáty : </t>
  </si>
  <si>
    <t xml:space="preserve">rezerva betonu =&gt; 0,1 m3 na 1m : </t>
  </si>
  <si>
    <t>Odkaz na mn. položky pořadí 27 : 13,60000*0,1</t>
  </si>
  <si>
    <t>Odkaz na mn. položky pořadí 28 : 17,10000*0,1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</si>
  <si>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</si>
  <si>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</si>
  <si>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</si>
  <si>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7,1*5,75</t>
  </si>
  <si>
    <t>Koeficient okraje: 0,1</t>
  </si>
  <si>
    <t>998223011R00</t>
  </si>
  <si>
    <t>Přesun hmot, pozemní komunikace</t>
  </si>
  <si>
    <t>Přesun hmot</t>
  </si>
  <si>
    <t>POL7_</t>
  </si>
  <si>
    <t>SUM</t>
  </si>
  <si>
    <t>Poznámky uchazeče k zadání</t>
  </si>
  <si>
    <t>POPUZIV</t>
  </si>
  <si>
    <t>END</t>
  </si>
  <si>
    <t xml:space="preserve">trasa novou zpevněnou plochou : </t>
  </si>
  <si>
    <t xml:space="preserve">délka = 4,1 m : </t>
  </si>
  <si>
    <t xml:space="preserve">výška od nové dlažby = 0,3 m : </t>
  </si>
  <si>
    <t>4,1*0,35*0,3</t>
  </si>
  <si>
    <t>Odkaz na mn. položky pořadí 1 : 0,43050</t>
  </si>
  <si>
    <t xml:space="preserve">odvoz = objem kameniva : </t>
  </si>
  <si>
    <t xml:space="preserve">Kamenivo/písek : </t>
  </si>
  <si>
    <t xml:space="preserve">tl. 250mm : </t>
  </si>
  <si>
    <t xml:space="preserve">délka = 40,0+12,0 m : </t>
  </si>
  <si>
    <t>0,35*0,25*(40,0+12,0)</t>
  </si>
  <si>
    <t>Odkaz na mn. položky pořadí 6 : 4,55000</t>
  </si>
  <si>
    <t>583323271R</t>
  </si>
  <si>
    <t>Kamenivo těžené 0/32</t>
  </si>
  <si>
    <t xml:space="preserve">  trasa novou zpevněnou plochou : </t>
  </si>
  <si>
    <t xml:space="preserve">  délka = 4,1 m : </t>
  </si>
  <si>
    <t xml:space="preserve">  výška od nové dlažby = 0,3 m : </t>
  </si>
  <si>
    <t xml:space="preserve">  4,1*0,35*0,3</t>
  </si>
  <si>
    <t>0,4305*1800*0,001</t>
  </si>
  <si>
    <t>4,1*0,35</t>
  </si>
  <si>
    <t>M21000000x01</t>
  </si>
  <si>
    <t>Kabel CYKY 5x16 mm, včetně dodávky a montáže</t>
  </si>
  <si>
    <t>Vlastní</t>
  </si>
  <si>
    <t>Indiv</t>
  </si>
  <si>
    <t>POL1_9</t>
  </si>
  <si>
    <t>M21000000x02</t>
  </si>
  <si>
    <t>Kabel CYKY 4x50 mm, včetně dodávky a montáže</t>
  </si>
  <si>
    <t>M21000000x03</t>
  </si>
  <si>
    <t>Kabel CYKY 7x1,5 mm, včetně dodávky a montáže</t>
  </si>
  <si>
    <t>M21000000x04</t>
  </si>
  <si>
    <t>Uložení kabeláže v budově, včetně nového kabelového žlabu, uchopovacího materiálu, prostupu a montáže</t>
  </si>
  <si>
    <t>ks</t>
  </si>
  <si>
    <t>M21000000x05</t>
  </si>
  <si>
    <t>Ukončení a zapojení vodiče ve svorce</t>
  </si>
  <si>
    <t>M21000000x06</t>
  </si>
  <si>
    <t>Rozpojovací skříň SR322 dle projektové dokumentace, pilíř, včetně pojistkové sady, včetně dodávky a montáže</t>
  </si>
  <si>
    <t>POL3_0</t>
  </si>
  <si>
    <t>M21000000x07</t>
  </si>
  <si>
    <t>PVC chránička prům. 63 mm, včetně montáže</t>
  </si>
  <si>
    <t>M21000000x08</t>
  </si>
  <si>
    <t>FeZn 30x4, včetně montáže</t>
  </si>
  <si>
    <t>M21000000x09</t>
  </si>
  <si>
    <t>FeZn 10 (0,62 kg/m), včetně montáže</t>
  </si>
  <si>
    <t>M21000000x10</t>
  </si>
  <si>
    <t>Spojovací svorka pásek-drát, včetně montáže</t>
  </si>
  <si>
    <t>M21000000x11</t>
  </si>
  <si>
    <t>Gumo-asfaltový sprej</t>
  </si>
  <si>
    <t>M21000000x12</t>
  </si>
  <si>
    <t>Revize</t>
  </si>
  <si>
    <t>kpl</t>
  </si>
  <si>
    <t>M21000000x13</t>
  </si>
  <si>
    <t>Úklid</t>
  </si>
  <si>
    <t>M21000000x14</t>
  </si>
  <si>
    <t>Podružný elektroinstalační materiál</t>
  </si>
  <si>
    <t>M21000000x15</t>
  </si>
  <si>
    <t>Mimostaveništní doprava, přesun hmot a PPV</t>
  </si>
  <si>
    <t>460490012RT1</t>
  </si>
  <si>
    <t>Fólie výstražná z PVC, šířka 33 cm dodávka + montáž</t>
  </si>
  <si>
    <t>4,1</t>
  </si>
  <si>
    <t>Koeficient spád, rezerva: 0,1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</si>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</sst>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14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0" fontId="20" fillId="0" borderId="18" xfId="0" applyNumberFormat="1" applyFont="1" applyBorder="1" applyAlignment="1">
      <alignment vertical="top" wrapText="1"/>
    </xf>
    <xf numFmtId="0" fontId="20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9" fontId="17" fillId="0" borderId="45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K23" sqref="K23:K24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2" t="s">
        <v>41</v>
      </c>
      <c r="B2" s="72"/>
      <c r="C2" s="72"/>
      <c r="D2" s="72"/>
      <c r="E2" s="72"/>
      <c r="F2" s="72"/>
      <c r="G2" s="7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4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10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38</v>
      </c>
      <c r="B1" s="73" t="s">
        <v>4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4" t="s">
        <v>24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1"/>
    </row>
    <row r="3" spans="1:15" ht="27" hidden="1" customHeight="1" x14ac:dyDescent="0.2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2"/>
      <c r="B5" s="30" t="s">
        <v>23</v>
      </c>
      <c r="D5" s="120" t="s">
        <v>45</v>
      </c>
      <c r="E5" s="87"/>
      <c r="F5" s="87"/>
      <c r="G5" s="87"/>
      <c r="H5" s="18" t="s">
        <v>42</v>
      </c>
      <c r="I5" s="124" t="s">
        <v>49</v>
      </c>
      <c r="J5" s="8"/>
    </row>
    <row r="6" spans="1:15" ht="15.75" customHeight="1" x14ac:dyDescent="0.2">
      <c r="A6" s="2"/>
      <c r="B6" s="27"/>
      <c r="C6" s="52"/>
      <c r="D6" s="121" t="s">
        <v>46</v>
      </c>
      <c r="E6" s="88"/>
      <c r="F6" s="88"/>
      <c r="G6" s="88"/>
      <c r="H6" s="18" t="s">
        <v>36</v>
      </c>
      <c r="I6" s="124" t="s">
        <v>50</v>
      </c>
      <c r="J6" s="8"/>
    </row>
    <row r="7" spans="1:15" ht="15.75" customHeight="1" x14ac:dyDescent="0.2">
      <c r="A7" s="2"/>
      <c r="B7" s="28"/>
      <c r="C7" s="53"/>
      <c r="D7" s="123" t="s">
        <v>48</v>
      </c>
      <c r="E7" s="122" t="s">
        <v>47</v>
      </c>
      <c r="F7" s="89"/>
      <c r="G7" s="89"/>
      <c r="H7" s="23"/>
      <c r="I7" s="22"/>
      <c r="J7" s="33"/>
    </row>
    <row r="8" spans="1:15" ht="25.5" x14ac:dyDescent="0.2">
      <c r="A8" s="2"/>
      <c r="B8" s="30" t="s">
        <v>21</v>
      </c>
      <c r="D8" s="125" t="s">
        <v>51</v>
      </c>
      <c r="H8" s="18" t="s">
        <v>42</v>
      </c>
      <c r="I8" s="124" t="s">
        <v>55</v>
      </c>
      <c r="J8" s="8"/>
    </row>
    <row r="9" spans="1:15" ht="25.5" x14ac:dyDescent="0.2">
      <c r="A9" s="2"/>
      <c r="B9" s="2"/>
      <c r="D9" s="125" t="s">
        <v>52</v>
      </c>
      <c r="H9" s="18" t="s">
        <v>36</v>
      </c>
      <c r="I9" s="124" t="s">
        <v>56</v>
      </c>
      <c r="J9" s="8"/>
    </row>
    <row r="10" spans="1:15" ht="30.75" customHeight="1" x14ac:dyDescent="0.2">
      <c r="A10" s="2"/>
      <c r="B10" s="34"/>
      <c r="C10" s="53"/>
      <c r="D10" s="123" t="s">
        <v>54</v>
      </c>
      <c r="E10" s="126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">
      <c r="A12" s="2"/>
      <c r="B12" s="27"/>
      <c r="C12" s="52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196" t="s">
        <v>26</v>
      </c>
      <c r="B16" s="37" t="s">
        <v>26</v>
      </c>
      <c r="C16" s="58"/>
      <c r="D16" s="59"/>
      <c r="E16" s="79"/>
      <c r="F16" s="80"/>
      <c r="G16" s="79"/>
      <c r="H16" s="80"/>
      <c r="I16" s="79">
        <f>SUMIF(F61:F70,A16,I61:I70)+SUMIF(F61:F70,"PSU",I61:I70)</f>
        <v>0</v>
      </c>
      <c r="J16" s="81"/>
    </row>
    <row r="17" spans="1:10" ht="23.25" customHeight="1" x14ac:dyDescent="0.2">
      <c r="A17" s="196" t="s">
        <v>27</v>
      </c>
      <c r="B17" s="37" t="s">
        <v>27</v>
      </c>
      <c r="C17" s="58"/>
      <c r="D17" s="59"/>
      <c r="E17" s="79"/>
      <c r="F17" s="80"/>
      <c r="G17" s="79"/>
      <c r="H17" s="80"/>
      <c r="I17" s="79">
        <f>SUMIF(F61:F70,A17,I61:I70)</f>
        <v>0</v>
      </c>
      <c r="J17" s="81"/>
    </row>
    <row r="18" spans="1:10" ht="23.25" customHeight="1" x14ac:dyDescent="0.2">
      <c r="A18" s="196" t="s">
        <v>28</v>
      </c>
      <c r="B18" s="37" t="s">
        <v>28</v>
      </c>
      <c r="C18" s="58"/>
      <c r="D18" s="59"/>
      <c r="E18" s="79"/>
      <c r="F18" s="80"/>
      <c r="G18" s="79"/>
      <c r="H18" s="80"/>
      <c r="I18" s="79">
        <f>SUMIF(F61:F70,A18,I61:I70)</f>
        <v>0</v>
      </c>
      <c r="J18" s="81"/>
    </row>
    <row r="19" spans="1:10" ht="23.25" customHeight="1" x14ac:dyDescent="0.2">
      <c r="A19" s="196" t="s">
        <v>89</v>
      </c>
      <c r="B19" s="37" t="s">
        <v>29</v>
      </c>
      <c r="C19" s="58"/>
      <c r="D19" s="59"/>
      <c r="E19" s="79"/>
      <c r="F19" s="80"/>
      <c r="G19" s="79"/>
      <c r="H19" s="80"/>
      <c r="I19" s="79">
        <f>SUMIF(F61:F70,A19,I61:I70)</f>
        <v>0</v>
      </c>
      <c r="J19" s="81"/>
    </row>
    <row r="20" spans="1:10" ht="23.25" customHeight="1" x14ac:dyDescent="0.2">
      <c r="A20" s="196" t="s">
        <v>94</v>
      </c>
      <c r="B20" s="37" t="s">
        <v>30</v>
      </c>
      <c r="C20" s="58"/>
      <c r="D20" s="59"/>
      <c r="E20" s="79"/>
      <c r="F20" s="80"/>
      <c r="G20" s="79"/>
      <c r="H20" s="80"/>
      <c r="I20" s="79">
        <f>SUMIF(F61:F70,A20,I61:I70)</f>
        <v>0</v>
      </c>
      <c r="J20" s="81"/>
    </row>
    <row r="21" spans="1:10" ht="23.25" customHeight="1" x14ac:dyDescent="0.2">
      <c r="A21" s="2"/>
      <c r="B21" s="47" t="s">
        <v>31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4" t="s">
        <v>25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37</v>
      </c>
      <c r="C29" s="170"/>
      <c r="D29" s="170"/>
      <c r="E29" s="170"/>
      <c r="F29" s="171"/>
      <c r="G29" s="172">
        <f>A27</f>
        <v>0</v>
      </c>
      <c r="H29" s="172"/>
      <c r="I29" s="172"/>
      <c r="J29" s="173" t="s">
        <v>67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52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customHeight="1" x14ac:dyDescent="0.2">
      <c r="B37" s="136" t="s">
        <v>17</v>
      </c>
      <c r="C37" s="137"/>
      <c r="D37" s="137"/>
      <c r="E37" s="137"/>
      <c r="F37" s="138"/>
      <c r="G37" s="138"/>
      <c r="H37" s="138"/>
      <c r="I37" s="138"/>
      <c r="J37" s="139"/>
    </row>
    <row r="38" spans="1:52" ht="25.5" customHeight="1" x14ac:dyDescent="0.2">
      <c r="A38" s="135" t="s">
        <v>39</v>
      </c>
      <c r="B38" s="140" t="s">
        <v>18</v>
      </c>
      <c r="C38" s="141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52" ht="25.5" hidden="1" customHeight="1" x14ac:dyDescent="0.2">
      <c r="A39" s="135">
        <v>1</v>
      </c>
      <c r="B39" s="145" t="s">
        <v>57</v>
      </c>
      <c r="C39" s="146"/>
      <c r="D39" s="146"/>
      <c r="E39" s="146"/>
      <c r="F39" s="147">
        <f>'22-002.48 A01 Pol'!AE161+'22-002.48 E01 Pol'!AE91+'22-002.48 O01 Pol'!AE17</f>
        <v>0</v>
      </c>
      <c r="G39" s="148">
        <f>'22-002.48 A01 Pol'!AF161+'22-002.48 E01 Pol'!AF91+'22-002.48 O01 Pol'!AF17</f>
        <v>0</v>
      </c>
      <c r="H39" s="149">
        <f>(F39*SazbaDPH1/100)+(G39*SazbaDPH2/100)</f>
        <v>0</v>
      </c>
      <c r="I39" s="149">
        <f>F39+G39+H39</f>
        <v>0</v>
      </c>
      <c r="J39" s="150" t="str">
        <f>IF(_xlfn.SINGLE(CenaCelkemVypocet)=0,"",I39/_xlfn.SINGLE(CenaCelkemVypocet)*100)</f>
        <v/>
      </c>
    </row>
    <row r="40" spans="1:52" ht="25.5" customHeight="1" x14ac:dyDescent="0.2">
      <c r="A40" s="135">
        <v>2</v>
      </c>
      <c r="B40" s="151" t="s">
        <v>58</v>
      </c>
      <c r="C40" s="152" t="s">
        <v>59</v>
      </c>
      <c r="D40" s="152"/>
      <c r="E40" s="152"/>
      <c r="F40" s="153">
        <f>'22-002.48 A01 Pol'!AE161+'22-002.48 E01 Pol'!AE91+'22-002.48 O01 Pol'!AE17</f>
        <v>0</v>
      </c>
      <c r="G40" s="154">
        <f>'22-002.48 A01 Pol'!AF161+'22-002.48 E01 Pol'!AF91+'22-002.48 O01 Pol'!AF17</f>
        <v>0</v>
      </c>
      <c r="H40" s="154">
        <f>(F40*SazbaDPH1/100)+(G40*SazbaDPH2/100)</f>
        <v>0</v>
      </c>
      <c r="I40" s="154">
        <f>F40+G40+H40</f>
        <v>0</v>
      </c>
      <c r="J40" s="155" t="str">
        <f>IF(_xlfn.SINGLE(CenaCelkemVypocet)=0,"",I40/_xlfn.SINGLE(CenaCelkemVypocet)*100)</f>
        <v/>
      </c>
    </row>
    <row r="41" spans="1:52" ht="25.5" customHeight="1" x14ac:dyDescent="0.2">
      <c r="A41" s="135">
        <v>3</v>
      </c>
      <c r="B41" s="156" t="s">
        <v>60</v>
      </c>
      <c r="C41" s="146" t="s">
        <v>61</v>
      </c>
      <c r="D41" s="146"/>
      <c r="E41" s="146"/>
      <c r="F41" s="157">
        <f>'22-002.48 A01 Pol'!AE161</f>
        <v>0</v>
      </c>
      <c r="G41" s="149">
        <f>'22-002.48 A01 Pol'!AF161</f>
        <v>0</v>
      </c>
      <c r="H41" s="149">
        <f>(F41*SazbaDPH1/100)+(G41*SazbaDPH2/100)</f>
        <v>0</v>
      </c>
      <c r="I41" s="149">
        <f>F41+G41+H41</f>
        <v>0</v>
      </c>
      <c r="J41" s="150" t="str">
        <f>IF(_xlfn.SINGLE(CenaCelkemVypocet)=0,"",I41/_xlfn.SINGLE(CenaCelkemVypocet)*100)</f>
        <v/>
      </c>
    </row>
    <row r="42" spans="1:52" ht="25.5" customHeight="1" x14ac:dyDescent="0.2">
      <c r="A42" s="135">
        <v>3</v>
      </c>
      <c r="B42" s="156" t="s">
        <v>62</v>
      </c>
      <c r="C42" s="146" t="s">
        <v>63</v>
      </c>
      <c r="D42" s="146"/>
      <c r="E42" s="146"/>
      <c r="F42" s="157">
        <f>'22-002.48 E01 Pol'!AE91</f>
        <v>0</v>
      </c>
      <c r="G42" s="149">
        <f>'22-002.48 E01 Pol'!AF91</f>
        <v>0</v>
      </c>
      <c r="H42" s="149">
        <f>(F42*SazbaDPH1/100)+(G42*SazbaDPH2/100)</f>
        <v>0</v>
      </c>
      <c r="I42" s="149">
        <f>F42+G42+H42</f>
        <v>0</v>
      </c>
      <c r="J42" s="150" t="str">
        <f>IF(_xlfn.SINGLE(CenaCelkemVypocet)=0,"",I42/_xlfn.SINGLE(CenaCelkemVypocet)*100)</f>
        <v/>
      </c>
    </row>
    <row r="43" spans="1:52" ht="25.5" customHeight="1" x14ac:dyDescent="0.2">
      <c r="A43" s="135">
        <v>3</v>
      </c>
      <c r="B43" s="156" t="s">
        <v>64</v>
      </c>
      <c r="C43" s="146" t="s">
        <v>65</v>
      </c>
      <c r="D43" s="146"/>
      <c r="E43" s="146"/>
      <c r="F43" s="157">
        <f>'22-002.48 O01 Pol'!AE17</f>
        <v>0</v>
      </c>
      <c r="G43" s="149">
        <f>'22-002.48 O01 Pol'!AF17</f>
        <v>0</v>
      </c>
      <c r="H43" s="149">
        <f>(F43*SazbaDPH1/100)+(G43*SazbaDPH2/100)</f>
        <v>0</v>
      </c>
      <c r="I43" s="149">
        <f>F43+G43+H43</f>
        <v>0</v>
      </c>
      <c r="J43" s="150" t="str">
        <f>IF(_xlfn.SINGLE(CenaCelkemVypocet)=0,"",I43/_xlfn.SINGLE(CenaCelkemVypocet)*100)</f>
        <v/>
      </c>
    </row>
    <row r="44" spans="1:52" ht="25.5" customHeight="1" x14ac:dyDescent="0.2">
      <c r="A44" s="135"/>
      <c r="B44" s="158" t="s">
        <v>66</v>
      </c>
      <c r="C44" s="159"/>
      <c r="D44" s="159"/>
      <c r="E44" s="160"/>
      <c r="F44" s="161">
        <f>SUMIF(A39:A43,"=1",F39:F43)</f>
        <v>0</v>
      </c>
      <c r="G44" s="162">
        <f>SUMIF(A39:A43,"=1",G39:G43)</f>
        <v>0</v>
      </c>
      <c r="H44" s="162">
        <f>SUMIF(A39:A43,"=1",H39:H43)</f>
        <v>0</v>
      </c>
      <c r="I44" s="162">
        <f>SUMIF(A39:A43,"=1",I39:I43)</f>
        <v>0</v>
      </c>
      <c r="J44" s="163">
        <f>SUMIF(A39:A43,"=1",J39:J43)</f>
        <v>0</v>
      </c>
    </row>
    <row r="46" spans="1:52" x14ac:dyDescent="0.2">
      <c r="A46" t="s">
        <v>68</v>
      </c>
      <c r="B46" t="s">
        <v>69</v>
      </c>
    </row>
    <row r="47" spans="1:52" ht="51" x14ac:dyDescent="0.2">
      <c r="B47" s="175" t="s">
        <v>70</v>
      </c>
      <c r="C47" s="175"/>
      <c r="D47" s="175"/>
      <c r="E47" s="175"/>
      <c r="F47" s="175"/>
      <c r="G47" s="175"/>
      <c r="H47" s="175"/>
      <c r="I47" s="175"/>
      <c r="J47" s="175"/>
      <c r="AZ47" s="174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51" x14ac:dyDescent="0.2">
      <c r="B49" s="175" t="s">
        <v>71</v>
      </c>
      <c r="C49" s="175"/>
      <c r="D49" s="175"/>
      <c r="E49" s="175"/>
      <c r="F49" s="175"/>
      <c r="G49" s="175"/>
      <c r="H49" s="175"/>
      <c r="I49" s="175"/>
      <c r="J49" s="175"/>
      <c r="AZ49" s="174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 x14ac:dyDescent="0.2">
      <c r="B51" s="175" t="s">
        <v>72</v>
      </c>
      <c r="C51" s="175"/>
      <c r="D51" s="175"/>
      <c r="E51" s="175"/>
      <c r="F51" s="175"/>
      <c r="G51" s="175"/>
      <c r="H51" s="175"/>
      <c r="I51" s="175"/>
      <c r="J51" s="175"/>
      <c r="AZ51" s="174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 x14ac:dyDescent="0.2">
      <c r="B53" s="175" t="s">
        <v>73</v>
      </c>
      <c r="C53" s="175"/>
      <c r="D53" s="175"/>
      <c r="E53" s="175"/>
      <c r="F53" s="175"/>
      <c r="G53" s="175"/>
      <c r="H53" s="175"/>
      <c r="I53" s="175"/>
      <c r="J53" s="175"/>
      <c r="AZ53" s="174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 x14ac:dyDescent="0.2">
      <c r="B55" s="175" t="s">
        <v>74</v>
      </c>
      <c r="C55" s="175"/>
      <c r="D55" s="175"/>
      <c r="E55" s="175"/>
      <c r="F55" s="175"/>
      <c r="G55" s="175"/>
      <c r="H55" s="175"/>
      <c r="I55" s="175"/>
      <c r="J55" s="175"/>
      <c r="AZ55" s="174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8" spans="1:52" ht="15.75" x14ac:dyDescent="0.25">
      <c r="B58" s="176" t="s">
        <v>75</v>
      </c>
    </row>
    <row r="60" spans="1:52" ht="25.5" customHeight="1" x14ac:dyDescent="0.2">
      <c r="A60" s="178"/>
      <c r="B60" s="181" t="s">
        <v>18</v>
      </c>
      <c r="C60" s="181" t="s">
        <v>6</v>
      </c>
      <c r="D60" s="182"/>
      <c r="E60" s="182"/>
      <c r="F60" s="183" t="s">
        <v>76</v>
      </c>
      <c r="G60" s="183"/>
      <c r="H60" s="183"/>
      <c r="I60" s="183" t="s">
        <v>31</v>
      </c>
      <c r="J60" s="183" t="s">
        <v>0</v>
      </c>
    </row>
    <row r="61" spans="1:52" ht="36.75" customHeight="1" x14ac:dyDescent="0.2">
      <c r="A61" s="179"/>
      <c r="B61" s="184" t="s">
        <v>77</v>
      </c>
      <c r="C61" s="185" t="s">
        <v>78</v>
      </c>
      <c r="D61" s="186"/>
      <c r="E61" s="186"/>
      <c r="F61" s="192" t="s">
        <v>26</v>
      </c>
      <c r="G61" s="193"/>
      <c r="H61" s="193"/>
      <c r="I61" s="193">
        <f>'22-002.48 A01 Pol'!G8+'22-002.48 E01 Pol'!G8</f>
        <v>0</v>
      </c>
      <c r="J61" s="190" t="str">
        <f>IF(I71=0,"",I61/I71*100)</f>
        <v/>
      </c>
    </row>
    <row r="62" spans="1:52" ht="36.75" customHeight="1" x14ac:dyDescent="0.2">
      <c r="A62" s="179"/>
      <c r="B62" s="184" t="s">
        <v>79</v>
      </c>
      <c r="C62" s="185" t="s">
        <v>80</v>
      </c>
      <c r="D62" s="186"/>
      <c r="E62" s="186"/>
      <c r="F62" s="192" t="s">
        <v>26</v>
      </c>
      <c r="G62" s="193"/>
      <c r="H62" s="193"/>
      <c r="I62" s="193">
        <f>'22-002.48 A01 Pol'!G57</f>
        <v>0</v>
      </c>
      <c r="J62" s="190" t="str">
        <f>IF(I71=0,"",I62/I71*100)</f>
        <v/>
      </c>
    </row>
    <row r="63" spans="1:52" ht="36.75" customHeight="1" x14ac:dyDescent="0.2">
      <c r="A63" s="179"/>
      <c r="B63" s="184" t="s">
        <v>81</v>
      </c>
      <c r="C63" s="185" t="s">
        <v>82</v>
      </c>
      <c r="D63" s="186"/>
      <c r="E63" s="186"/>
      <c r="F63" s="192" t="s">
        <v>26</v>
      </c>
      <c r="G63" s="193"/>
      <c r="H63" s="193"/>
      <c r="I63" s="193">
        <f>'22-002.48 A01 Pol'!G77</f>
        <v>0</v>
      </c>
      <c r="J63" s="190" t="str">
        <f>IF(I71=0,"",I63/I71*100)</f>
        <v/>
      </c>
    </row>
    <row r="64" spans="1:52" ht="36.75" customHeight="1" x14ac:dyDescent="0.2">
      <c r="A64" s="179"/>
      <c r="B64" s="184" t="s">
        <v>83</v>
      </c>
      <c r="C64" s="185" t="s">
        <v>84</v>
      </c>
      <c r="D64" s="186"/>
      <c r="E64" s="186"/>
      <c r="F64" s="192" t="s">
        <v>26</v>
      </c>
      <c r="G64" s="193"/>
      <c r="H64" s="193"/>
      <c r="I64" s="193">
        <f>'22-002.48 A01 Pol'!G141</f>
        <v>0</v>
      </c>
      <c r="J64" s="190" t="str">
        <f>IF(I71=0,"",I64/I71*100)</f>
        <v/>
      </c>
    </row>
    <row r="65" spans="1:10" ht="36.75" customHeight="1" x14ac:dyDescent="0.2">
      <c r="A65" s="179"/>
      <c r="B65" s="184" t="s">
        <v>85</v>
      </c>
      <c r="C65" s="185" t="s">
        <v>86</v>
      </c>
      <c r="D65" s="186"/>
      <c r="E65" s="186"/>
      <c r="F65" s="192" t="s">
        <v>26</v>
      </c>
      <c r="G65" s="193"/>
      <c r="H65" s="193"/>
      <c r="I65" s="193">
        <f>'22-002.48 A01 Pol'!G152</f>
        <v>0</v>
      </c>
      <c r="J65" s="190" t="str">
        <f>IF(I71=0,"",I65/I71*100)</f>
        <v/>
      </c>
    </row>
    <row r="66" spans="1:10" ht="36.75" customHeight="1" x14ac:dyDescent="0.2">
      <c r="A66" s="179"/>
      <c r="B66" s="184" t="s">
        <v>87</v>
      </c>
      <c r="C66" s="185" t="s">
        <v>88</v>
      </c>
      <c r="D66" s="186"/>
      <c r="E66" s="186"/>
      <c r="F66" s="192" t="s">
        <v>26</v>
      </c>
      <c r="G66" s="193"/>
      <c r="H66" s="193"/>
      <c r="I66" s="193">
        <f>'22-002.48 A01 Pol'!G158+'22-002.48 E01 Pol'!G64</f>
        <v>0</v>
      </c>
      <c r="J66" s="190" t="str">
        <f>IF(I71=0,"",I66/I71*100)</f>
        <v/>
      </c>
    </row>
    <row r="67" spans="1:10" ht="36.75" customHeight="1" x14ac:dyDescent="0.2">
      <c r="A67" s="179"/>
      <c r="B67" s="184" t="s">
        <v>89</v>
      </c>
      <c r="C67" s="185" t="s">
        <v>29</v>
      </c>
      <c r="D67" s="186"/>
      <c r="E67" s="186"/>
      <c r="F67" s="192" t="s">
        <v>26</v>
      </c>
      <c r="G67" s="193"/>
      <c r="H67" s="193"/>
      <c r="I67" s="193">
        <f>'22-002.48 O01 Pol'!G8</f>
        <v>0</v>
      </c>
      <c r="J67" s="190" t="str">
        <f>IF(I71=0,"",I67/I71*100)</f>
        <v/>
      </c>
    </row>
    <row r="68" spans="1:10" ht="36.75" customHeight="1" x14ac:dyDescent="0.2">
      <c r="A68" s="179"/>
      <c r="B68" s="184" t="s">
        <v>90</v>
      </c>
      <c r="C68" s="185" t="s">
        <v>91</v>
      </c>
      <c r="D68" s="186"/>
      <c r="E68" s="186"/>
      <c r="F68" s="192" t="s">
        <v>28</v>
      </c>
      <c r="G68" s="193"/>
      <c r="H68" s="193"/>
      <c r="I68" s="193">
        <f>'22-002.48 E01 Pol'!G66</f>
        <v>0</v>
      </c>
      <c r="J68" s="190" t="str">
        <f>IF(I71=0,"",I68/I71*100)</f>
        <v/>
      </c>
    </row>
    <row r="69" spans="1:10" ht="36.75" customHeight="1" x14ac:dyDescent="0.2">
      <c r="A69" s="179"/>
      <c r="B69" s="184" t="s">
        <v>92</v>
      </c>
      <c r="C69" s="185" t="s">
        <v>93</v>
      </c>
      <c r="D69" s="186"/>
      <c r="E69" s="186"/>
      <c r="F69" s="192" t="s">
        <v>28</v>
      </c>
      <c r="G69" s="193"/>
      <c r="H69" s="193"/>
      <c r="I69" s="193">
        <f>'22-002.48 E01 Pol'!G82</f>
        <v>0</v>
      </c>
      <c r="J69" s="190" t="str">
        <f>IF(I71=0,"",I69/I71*100)</f>
        <v/>
      </c>
    </row>
    <row r="70" spans="1:10" ht="36.75" customHeight="1" x14ac:dyDescent="0.2">
      <c r="A70" s="179"/>
      <c r="B70" s="184" t="s">
        <v>94</v>
      </c>
      <c r="C70" s="185" t="s">
        <v>30</v>
      </c>
      <c r="D70" s="186"/>
      <c r="E70" s="186"/>
      <c r="F70" s="192" t="s">
        <v>94</v>
      </c>
      <c r="G70" s="193"/>
      <c r="H70" s="193"/>
      <c r="I70" s="193">
        <f>'22-002.48 O01 Pol'!G13</f>
        <v>0</v>
      </c>
      <c r="J70" s="190" t="str">
        <f>IF(I71=0,"",I70/I71*100)</f>
        <v/>
      </c>
    </row>
    <row r="71" spans="1:10" ht="25.5" customHeight="1" x14ac:dyDescent="0.2">
      <c r="A71" s="180"/>
      <c r="B71" s="187" t="s">
        <v>1</v>
      </c>
      <c r="C71" s="188"/>
      <c r="D71" s="189"/>
      <c r="E71" s="189"/>
      <c r="F71" s="194"/>
      <c r="G71" s="195"/>
      <c r="H71" s="195"/>
      <c r="I71" s="195">
        <f>SUM(I61:I70)</f>
        <v>0</v>
      </c>
      <c r="J71" s="191">
        <f>SUM(J61:J70)</f>
        <v>0</v>
      </c>
    </row>
    <row r="72" spans="1:10" x14ac:dyDescent="0.2">
      <c r="F72" s="133"/>
      <c r="G72" s="133"/>
      <c r="H72" s="133"/>
      <c r="I72" s="133"/>
      <c r="J72" s="134"/>
    </row>
    <row r="73" spans="1:10" x14ac:dyDescent="0.2">
      <c r="F73" s="133"/>
      <c r="G73" s="133"/>
      <c r="H73" s="133"/>
      <c r="I73" s="133"/>
      <c r="J73" s="134"/>
    </row>
    <row r="74" spans="1:10" x14ac:dyDescent="0.2">
      <c r="F74" s="133"/>
      <c r="G74" s="133"/>
      <c r="H74" s="133"/>
      <c r="I74" s="133"/>
      <c r="J74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70:E70"/>
    <mergeCell ref="C65:E65"/>
    <mergeCell ref="C66:E66"/>
    <mergeCell ref="C67:E67"/>
    <mergeCell ref="C68:E68"/>
    <mergeCell ref="C69:E69"/>
    <mergeCell ref="B55:J55"/>
    <mergeCell ref="C61:E61"/>
    <mergeCell ref="C62:E62"/>
    <mergeCell ref="C63:E63"/>
    <mergeCell ref="C64:E64"/>
    <mergeCell ref="B44:E44"/>
    <mergeCell ref="B47:J47"/>
    <mergeCell ref="B49:J49"/>
    <mergeCell ref="B51:J51"/>
    <mergeCell ref="B53:J53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8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9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10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EB173-521D-4D2C-982C-828CE40B73D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95</v>
      </c>
    </row>
    <row r="2" spans="1:60" ht="24.95" customHeight="1" x14ac:dyDescent="0.2">
      <c r="A2" s="198" t="s">
        <v>8</v>
      </c>
      <c r="B2" s="48" t="s">
        <v>43</v>
      </c>
      <c r="C2" s="201" t="s">
        <v>44</v>
      </c>
      <c r="D2" s="199"/>
      <c r="E2" s="199"/>
      <c r="F2" s="199"/>
      <c r="G2" s="200"/>
      <c r="AG2" t="s">
        <v>96</v>
      </c>
    </row>
    <row r="3" spans="1:60" ht="24.95" customHeight="1" x14ac:dyDescent="0.2">
      <c r="A3" s="198" t="s">
        <v>9</v>
      </c>
      <c r="B3" s="48" t="s">
        <v>58</v>
      </c>
      <c r="C3" s="201" t="s">
        <v>59</v>
      </c>
      <c r="D3" s="199"/>
      <c r="E3" s="199"/>
      <c r="F3" s="199"/>
      <c r="G3" s="200"/>
      <c r="AC3" s="177" t="s">
        <v>96</v>
      </c>
      <c r="AG3" t="s">
        <v>97</v>
      </c>
    </row>
    <row r="4" spans="1:60" ht="24.95" customHeight="1" x14ac:dyDescent="0.2">
      <c r="A4" s="202" t="s">
        <v>10</v>
      </c>
      <c r="B4" s="203" t="s">
        <v>60</v>
      </c>
      <c r="C4" s="204" t="s">
        <v>61</v>
      </c>
      <c r="D4" s="205"/>
      <c r="E4" s="205"/>
      <c r="F4" s="205"/>
      <c r="G4" s="206"/>
      <c r="AG4" t="s">
        <v>98</v>
      </c>
    </row>
    <row r="5" spans="1:60" x14ac:dyDescent="0.2">
      <c r="D5" s="10"/>
    </row>
    <row r="6" spans="1:60" ht="38.25" x14ac:dyDescent="0.2">
      <c r="A6" s="208" t="s">
        <v>99</v>
      </c>
      <c r="B6" s="210" t="s">
        <v>100</v>
      </c>
      <c r="C6" s="210" t="s">
        <v>101</v>
      </c>
      <c r="D6" s="209" t="s">
        <v>102</v>
      </c>
      <c r="E6" s="208" t="s">
        <v>103</v>
      </c>
      <c r="F6" s="207" t="s">
        <v>104</v>
      </c>
      <c r="G6" s="208" t="s">
        <v>31</v>
      </c>
      <c r="H6" s="211" t="s">
        <v>32</v>
      </c>
      <c r="I6" s="211" t="s">
        <v>105</v>
      </c>
      <c r="J6" s="211" t="s">
        <v>33</v>
      </c>
      <c r="K6" s="211" t="s">
        <v>106</v>
      </c>
      <c r="L6" s="211" t="s">
        <v>107</v>
      </c>
      <c r="M6" s="211" t="s">
        <v>108</v>
      </c>
      <c r="N6" s="211" t="s">
        <v>109</v>
      </c>
      <c r="O6" s="211" t="s">
        <v>110</v>
      </c>
      <c r="P6" s="211" t="s">
        <v>111</v>
      </c>
      <c r="Q6" s="211" t="s">
        <v>112</v>
      </c>
      <c r="R6" s="211" t="s">
        <v>113</v>
      </c>
      <c r="S6" s="211" t="s">
        <v>114</v>
      </c>
      <c r="T6" s="211" t="s">
        <v>115</v>
      </c>
      <c r="U6" s="211" t="s">
        <v>116</v>
      </c>
      <c r="V6" s="211" t="s">
        <v>117</v>
      </c>
      <c r="W6" s="211" t="s">
        <v>118</v>
      </c>
      <c r="X6" s="211" t="s">
        <v>119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43" t="s">
        <v>120</v>
      </c>
      <c r="B8" s="244" t="s">
        <v>77</v>
      </c>
      <c r="C8" s="260" t="s">
        <v>78</v>
      </c>
      <c r="D8" s="245"/>
      <c r="E8" s="246"/>
      <c r="F8" s="247"/>
      <c r="G8" s="247">
        <f>SUMIF(AG9:AG56,"&lt;&gt;NOR",G9:G56)</f>
        <v>0</v>
      </c>
      <c r="H8" s="247"/>
      <c r="I8" s="247">
        <f>SUM(I9:I56)</f>
        <v>0</v>
      </c>
      <c r="J8" s="247"/>
      <c r="K8" s="247">
        <f>SUM(K9:K56)</f>
        <v>0</v>
      </c>
      <c r="L8" s="247"/>
      <c r="M8" s="247">
        <f>SUM(M9:M56)</f>
        <v>0</v>
      </c>
      <c r="N8" s="247"/>
      <c r="O8" s="247">
        <f>SUM(O9:O56)</f>
        <v>0.06</v>
      </c>
      <c r="P8" s="247"/>
      <c r="Q8" s="247">
        <f>SUM(Q9:Q56)</f>
        <v>0</v>
      </c>
      <c r="R8" s="247"/>
      <c r="S8" s="247"/>
      <c r="T8" s="248"/>
      <c r="U8" s="242"/>
      <c r="V8" s="242">
        <f>SUM(V9:V56)</f>
        <v>186.35999999999999</v>
      </c>
      <c r="W8" s="242"/>
      <c r="X8" s="242"/>
      <c r="AG8" t="s">
        <v>121</v>
      </c>
    </row>
    <row r="9" spans="1:60" outlineLevel="1" x14ac:dyDescent="0.2">
      <c r="A9" s="249">
        <v>1</v>
      </c>
      <c r="B9" s="250" t="s">
        <v>122</v>
      </c>
      <c r="C9" s="261" t="s">
        <v>123</v>
      </c>
      <c r="D9" s="251" t="s">
        <v>124</v>
      </c>
      <c r="E9" s="252">
        <v>28.038</v>
      </c>
      <c r="F9" s="253"/>
      <c r="G9" s="254">
        <f>ROUND(E9*F9,2)</f>
        <v>0</v>
      </c>
      <c r="H9" s="253"/>
      <c r="I9" s="254">
        <f>ROUND(E9*H9,2)</f>
        <v>0</v>
      </c>
      <c r="J9" s="253"/>
      <c r="K9" s="254">
        <f>ROUND(E9*J9,2)</f>
        <v>0</v>
      </c>
      <c r="L9" s="254">
        <v>21</v>
      </c>
      <c r="M9" s="254">
        <f>G9*(1+L9/100)</f>
        <v>0</v>
      </c>
      <c r="N9" s="254">
        <v>0</v>
      </c>
      <c r="O9" s="254">
        <f>ROUND(E9*N9,2)</f>
        <v>0</v>
      </c>
      <c r="P9" s="254">
        <v>0</v>
      </c>
      <c r="Q9" s="254">
        <f>ROUND(E9*P9,2)</f>
        <v>0</v>
      </c>
      <c r="R9" s="254"/>
      <c r="S9" s="254" t="s">
        <v>125</v>
      </c>
      <c r="T9" s="255" t="s">
        <v>125</v>
      </c>
      <c r="U9" s="231">
        <v>4.6550000000000002</v>
      </c>
      <c r="V9" s="231">
        <f>ROUND(E9*U9,2)</f>
        <v>130.52000000000001</v>
      </c>
      <c r="W9" s="231"/>
      <c r="X9" s="231" t="s">
        <v>126</v>
      </c>
      <c r="Y9" s="212"/>
      <c r="Z9" s="212"/>
      <c r="AA9" s="212"/>
      <c r="AB9" s="212"/>
      <c r="AC9" s="212"/>
      <c r="AD9" s="212"/>
      <c r="AE9" s="212"/>
      <c r="AF9" s="212"/>
      <c r="AG9" s="212" t="s">
        <v>127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29"/>
      <c r="B10" s="230"/>
      <c r="C10" s="262" t="s">
        <v>128</v>
      </c>
      <c r="D10" s="232"/>
      <c r="E10" s="233"/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12"/>
      <c r="Z10" s="212"/>
      <c r="AA10" s="212"/>
      <c r="AB10" s="212"/>
      <c r="AC10" s="212"/>
      <c r="AD10" s="212"/>
      <c r="AE10" s="212"/>
      <c r="AF10" s="212"/>
      <c r="AG10" s="212" t="s">
        <v>129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29"/>
      <c r="B11" s="230"/>
      <c r="C11" s="262" t="s">
        <v>130</v>
      </c>
      <c r="D11" s="232"/>
      <c r="E11" s="233">
        <v>27.917999999999999</v>
      </c>
      <c r="F11" s="231"/>
      <c r="G11" s="231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  <c r="U11" s="231"/>
      <c r="V11" s="231"/>
      <c r="W11" s="231"/>
      <c r="X11" s="231"/>
      <c r="Y11" s="212"/>
      <c r="Z11" s="212"/>
      <c r="AA11" s="212"/>
      <c r="AB11" s="212"/>
      <c r="AC11" s="212"/>
      <c r="AD11" s="212"/>
      <c r="AE11" s="212"/>
      <c r="AF11" s="212"/>
      <c r="AG11" s="212" t="s">
        <v>129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29"/>
      <c r="B12" s="230"/>
      <c r="C12" s="263" t="s">
        <v>131</v>
      </c>
      <c r="D12" s="234"/>
      <c r="E12" s="235">
        <v>27.917999999999999</v>
      </c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12"/>
      <c r="Z12" s="212"/>
      <c r="AA12" s="212"/>
      <c r="AB12" s="212"/>
      <c r="AC12" s="212"/>
      <c r="AD12" s="212"/>
      <c r="AE12" s="212"/>
      <c r="AF12" s="212"/>
      <c r="AG12" s="212" t="s">
        <v>129</v>
      </c>
      <c r="AH12" s="212">
        <v>1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29"/>
      <c r="B13" s="230"/>
      <c r="C13" s="262" t="s">
        <v>132</v>
      </c>
      <c r="D13" s="232"/>
      <c r="E13" s="233">
        <v>0.09</v>
      </c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  <c r="U13" s="231"/>
      <c r="V13" s="231"/>
      <c r="W13" s="231"/>
      <c r="X13" s="231"/>
      <c r="Y13" s="212"/>
      <c r="Z13" s="212"/>
      <c r="AA13" s="212"/>
      <c r="AB13" s="212"/>
      <c r="AC13" s="212"/>
      <c r="AD13" s="212"/>
      <c r="AE13" s="212"/>
      <c r="AF13" s="212"/>
      <c r="AG13" s="212" t="s">
        <v>129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29"/>
      <c r="B14" s="230"/>
      <c r="C14" s="262" t="s">
        <v>133</v>
      </c>
      <c r="D14" s="232"/>
      <c r="E14" s="233">
        <v>0.03</v>
      </c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12"/>
      <c r="Z14" s="212"/>
      <c r="AA14" s="212"/>
      <c r="AB14" s="212"/>
      <c r="AC14" s="212"/>
      <c r="AD14" s="212"/>
      <c r="AE14" s="212"/>
      <c r="AF14" s="212"/>
      <c r="AG14" s="212" t="s">
        <v>129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29"/>
      <c r="B15" s="230"/>
      <c r="C15" s="263" t="s">
        <v>131</v>
      </c>
      <c r="D15" s="234"/>
      <c r="E15" s="235">
        <v>0.12</v>
      </c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1"/>
      <c r="W15" s="231"/>
      <c r="X15" s="231"/>
      <c r="Y15" s="212"/>
      <c r="Z15" s="212"/>
      <c r="AA15" s="212"/>
      <c r="AB15" s="212"/>
      <c r="AC15" s="212"/>
      <c r="AD15" s="212"/>
      <c r="AE15" s="212"/>
      <c r="AF15" s="212"/>
      <c r="AG15" s="212" t="s">
        <v>129</v>
      </c>
      <c r="AH15" s="212">
        <v>1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2.5" outlineLevel="1" x14ac:dyDescent="0.2">
      <c r="A16" s="249">
        <v>2</v>
      </c>
      <c r="B16" s="250" t="s">
        <v>134</v>
      </c>
      <c r="C16" s="261" t="s">
        <v>135</v>
      </c>
      <c r="D16" s="251" t="s">
        <v>124</v>
      </c>
      <c r="E16" s="252">
        <v>28.038</v>
      </c>
      <c r="F16" s="253"/>
      <c r="G16" s="254">
        <f>ROUND(E16*F16,2)</f>
        <v>0</v>
      </c>
      <c r="H16" s="253"/>
      <c r="I16" s="254">
        <f>ROUND(E16*H16,2)</f>
        <v>0</v>
      </c>
      <c r="J16" s="253"/>
      <c r="K16" s="254">
        <f>ROUND(E16*J16,2)</f>
        <v>0</v>
      </c>
      <c r="L16" s="254">
        <v>21</v>
      </c>
      <c r="M16" s="254">
        <f>G16*(1+L16/100)</f>
        <v>0</v>
      </c>
      <c r="N16" s="254">
        <v>0</v>
      </c>
      <c r="O16" s="254">
        <f>ROUND(E16*N16,2)</f>
        <v>0</v>
      </c>
      <c r="P16" s="254">
        <v>0</v>
      </c>
      <c r="Q16" s="254">
        <f>ROUND(E16*P16,2)</f>
        <v>0</v>
      </c>
      <c r="R16" s="254"/>
      <c r="S16" s="254" t="s">
        <v>125</v>
      </c>
      <c r="T16" s="255" t="s">
        <v>125</v>
      </c>
      <c r="U16" s="231">
        <v>0.66800000000000004</v>
      </c>
      <c r="V16" s="231">
        <f>ROUND(E16*U16,2)</f>
        <v>18.73</v>
      </c>
      <c r="W16" s="231"/>
      <c r="X16" s="231" t="s">
        <v>126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136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29"/>
      <c r="B17" s="230"/>
      <c r="C17" s="262" t="s">
        <v>137</v>
      </c>
      <c r="D17" s="232"/>
      <c r="E17" s="233"/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12"/>
      <c r="Z17" s="212"/>
      <c r="AA17" s="212"/>
      <c r="AB17" s="212"/>
      <c r="AC17" s="212"/>
      <c r="AD17" s="212"/>
      <c r="AE17" s="212"/>
      <c r="AF17" s="212"/>
      <c r="AG17" s="212" t="s">
        <v>129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29"/>
      <c r="B18" s="230"/>
      <c r="C18" s="262" t="s">
        <v>138</v>
      </c>
      <c r="D18" s="232"/>
      <c r="E18" s="233">
        <v>28.038</v>
      </c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12"/>
      <c r="Z18" s="212"/>
      <c r="AA18" s="212"/>
      <c r="AB18" s="212"/>
      <c r="AC18" s="212"/>
      <c r="AD18" s="212"/>
      <c r="AE18" s="212"/>
      <c r="AF18" s="212"/>
      <c r="AG18" s="212" t="s">
        <v>129</v>
      </c>
      <c r="AH18" s="212">
        <v>5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49">
        <v>3</v>
      </c>
      <c r="B19" s="250" t="s">
        <v>139</v>
      </c>
      <c r="C19" s="261" t="s">
        <v>140</v>
      </c>
      <c r="D19" s="251" t="s">
        <v>124</v>
      </c>
      <c r="E19" s="252">
        <v>28.038</v>
      </c>
      <c r="F19" s="253"/>
      <c r="G19" s="254">
        <f>ROUND(E19*F19,2)</f>
        <v>0</v>
      </c>
      <c r="H19" s="253"/>
      <c r="I19" s="254">
        <f>ROUND(E19*H19,2)</f>
        <v>0</v>
      </c>
      <c r="J19" s="253"/>
      <c r="K19" s="254">
        <f>ROUND(E19*J19,2)</f>
        <v>0</v>
      </c>
      <c r="L19" s="254">
        <v>21</v>
      </c>
      <c r="M19" s="254">
        <f>G19*(1+L19/100)</f>
        <v>0</v>
      </c>
      <c r="N19" s="254">
        <v>0</v>
      </c>
      <c r="O19" s="254">
        <f>ROUND(E19*N19,2)</f>
        <v>0</v>
      </c>
      <c r="P19" s="254">
        <v>0</v>
      </c>
      <c r="Q19" s="254">
        <f>ROUND(E19*P19,2)</f>
        <v>0</v>
      </c>
      <c r="R19" s="254"/>
      <c r="S19" s="254" t="s">
        <v>125</v>
      </c>
      <c r="T19" s="255" t="s">
        <v>125</v>
      </c>
      <c r="U19" s="231">
        <v>0.59099999999999997</v>
      </c>
      <c r="V19" s="231">
        <f>ROUND(E19*U19,2)</f>
        <v>16.57</v>
      </c>
      <c r="W19" s="231"/>
      <c r="X19" s="231" t="s">
        <v>126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136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29"/>
      <c r="B20" s="230"/>
      <c r="C20" s="262" t="s">
        <v>137</v>
      </c>
      <c r="D20" s="232"/>
      <c r="E20" s="233"/>
      <c r="F20" s="231"/>
      <c r="G20" s="231"/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231"/>
      <c r="S20" s="231"/>
      <c r="T20" s="231"/>
      <c r="U20" s="231"/>
      <c r="V20" s="231"/>
      <c r="W20" s="231"/>
      <c r="X20" s="231"/>
      <c r="Y20" s="212"/>
      <c r="Z20" s="212"/>
      <c r="AA20" s="212"/>
      <c r="AB20" s="212"/>
      <c r="AC20" s="212"/>
      <c r="AD20" s="212"/>
      <c r="AE20" s="212"/>
      <c r="AF20" s="212"/>
      <c r="AG20" s="212" t="s">
        <v>129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29"/>
      <c r="B21" s="230"/>
      <c r="C21" s="262" t="s">
        <v>138</v>
      </c>
      <c r="D21" s="232"/>
      <c r="E21" s="233">
        <v>28.038</v>
      </c>
      <c r="F21" s="231"/>
      <c r="G21" s="231"/>
      <c r="H21" s="231"/>
      <c r="I21" s="231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T21" s="231"/>
      <c r="U21" s="231"/>
      <c r="V21" s="231"/>
      <c r="W21" s="231"/>
      <c r="X21" s="231"/>
      <c r="Y21" s="212"/>
      <c r="Z21" s="212"/>
      <c r="AA21" s="212"/>
      <c r="AB21" s="212"/>
      <c r="AC21" s="212"/>
      <c r="AD21" s="212"/>
      <c r="AE21" s="212"/>
      <c r="AF21" s="212"/>
      <c r="AG21" s="212" t="s">
        <v>129</v>
      </c>
      <c r="AH21" s="212">
        <v>5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49">
        <v>4</v>
      </c>
      <c r="B22" s="250" t="s">
        <v>141</v>
      </c>
      <c r="C22" s="261" t="s">
        <v>142</v>
      </c>
      <c r="D22" s="251" t="s">
        <v>124</v>
      </c>
      <c r="E22" s="252">
        <v>28.038</v>
      </c>
      <c r="F22" s="253"/>
      <c r="G22" s="254">
        <f>ROUND(E22*F22,2)</f>
        <v>0</v>
      </c>
      <c r="H22" s="253"/>
      <c r="I22" s="254">
        <f>ROUND(E22*H22,2)</f>
        <v>0</v>
      </c>
      <c r="J22" s="253"/>
      <c r="K22" s="254">
        <f>ROUND(E22*J22,2)</f>
        <v>0</v>
      </c>
      <c r="L22" s="254">
        <v>21</v>
      </c>
      <c r="M22" s="254">
        <f>G22*(1+L22/100)</f>
        <v>0</v>
      </c>
      <c r="N22" s="254">
        <v>0</v>
      </c>
      <c r="O22" s="254">
        <f>ROUND(E22*N22,2)</f>
        <v>0</v>
      </c>
      <c r="P22" s="254">
        <v>0</v>
      </c>
      <c r="Q22" s="254">
        <f>ROUND(E22*P22,2)</f>
        <v>0</v>
      </c>
      <c r="R22" s="254"/>
      <c r="S22" s="254" t="s">
        <v>125</v>
      </c>
      <c r="T22" s="255" t="s">
        <v>125</v>
      </c>
      <c r="U22" s="231">
        <v>0.65200000000000002</v>
      </c>
      <c r="V22" s="231">
        <f>ROUND(E22*U22,2)</f>
        <v>18.28</v>
      </c>
      <c r="W22" s="231"/>
      <c r="X22" s="231" t="s">
        <v>126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136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29"/>
      <c r="B23" s="230"/>
      <c r="C23" s="262" t="s">
        <v>137</v>
      </c>
      <c r="D23" s="232"/>
      <c r="E23" s="233"/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12"/>
      <c r="Z23" s="212"/>
      <c r="AA23" s="212"/>
      <c r="AB23" s="212"/>
      <c r="AC23" s="212"/>
      <c r="AD23" s="212"/>
      <c r="AE23" s="212"/>
      <c r="AF23" s="212"/>
      <c r="AG23" s="212" t="s">
        <v>129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29"/>
      <c r="B24" s="230"/>
      <c r="C24" s="262" t="s">
        <v>138</v>
      </c>
      <c r="D24" s="232"/>
      <c r="E24" s="233">
        <v>28.038</v>
      </c>
      <c r="F24" s="231"/>
      <c r="G24" s="231"/>
      <c r="H24" s="231"/>
      <c r="I24" s="231"/>
      <c r="J24" s="231"/>
      <c r="K24" s="231"/>
      <c r="L24" s="231"/>
      <c r="M24" s="231"/>
      <c r="N24" s="231"/>
      <c r="O24" s="231"/>
      <c r="P24" s="231"/>
      <c r="Q24" s="231"/>
      <c r="R24" s="231"/>
      <c r="S24" s="231"/>
      <c r="T24" s="231"/>
      <c r="U24" s="231"/>
      <c r="V24" s="231"/>
      <c r="W24" s="231"/>
      <c r="X24" s="231"/>
      <c r="Y24" s="212"/>
      <c r="Z24" s="212"/>
      <c r="AA24" s="212"/>
      <c r="AB24" s="212"/>
      <c r="AC24" s="212"/>
      <c r="AD24" s="212"/>
      <c r="AE24" s="212"/>
      <c r="AF24" s="212"/>
      <c r="AG24" s="212" t="s">
        <v>129</v>
      </c>
      <c r="AH24" s="212">
        <v>5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49">
        <v>5</v>
      </c>
      <c r="B25" s="250" t="s">
        <v>143</v>
      </c>
      <c r="C25" s="261" t="s">
        <v>144</v>
      </c>
      <c r="D25" s="251" t="s">
        <v>124</v>
      </c>
      <c r="E25" s="252">
        <v>28.038</v>
      </c>
      <c r="F25" s="253"/>
      <c r="G25" s="254">
        <f>ROUND(E25*F25,2)</f>
        <v>0</v>
      </c>
      <c r="H25" s="253"/>
      <c r="I25" s="254">
        <f>ROUND(E25*H25,2)</f>
        <v>0</v>
      </c>
      <c r="J25" s="253"/>
      <c r="K25" s="254">
        <f>ROUND(E25*J25,2)</f>
        <v>0</v>
      </c>
      <c r="L25" s="254">
        <v>21</v>
      </c>
      <c r="M25" s="254">
        <f>G25*(1+L25/100)</f>
        <v>0</v>
      </c>
      <c r="N25" s="254">
        <v>0</v>
      </c>
      <c r="O25" s="254">
        <f>ROUND(E25*N25,2)</f>
        <v>0</v>
      </c>
      <c r="P25" s="254">
        <v>0</v>
      </c>
      <c r="Q25" s="254">
        <f>ROUND(E25*P25,2)</f>
        <v>0</v>
      </c>
      <c r="R25" s="254"/>
      <c r="S25" s="254" t="s">
        <v>125</v>
      </c>
      <c r="T25" s="255" t="s">
        <v>125</v>
      </c>
      <c r="U25" s="231">
        <v>3.1E-2</v>
      </c>
      <c r="V25" s="231">
        <f>ROUND(E25*U25,2)</f>
        <v>0.87</v>
      </c>
      <c r="W25" s="231"/>
      <c r="X25" s="231" t="s">
        <v>126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136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2.5" outlineLevel="1" x14ac:dyDescent="0.2">
      <c r="A26" s="229"/>
      <c r="B26" s="230"/>
      <c r="C26" s="264" t="s">
        <v>145</v>
      </c>
      <c r="D26" s="257"/>
      <c r="E26" s="257"/>
      <c r="F26" s="257"/>
      <c r="G26" s="257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1"/>
      <c r="W26" s="231"/>
      <c r="X26" s="231"/>
      <c r="Y26" s="212"/>
      <c r="Z26" s="212"/>
      <c r="AA26" s="212"/>
      <c r="AB26" s="212"/>
      <c r="AC26" s="212"/>
      <c r="AD26" s="212"/>
      <c r="AE26" s="212"/>
      <c r="AF26" s="212"/>
      <c r="AG26" s="212" t="s">
        <v>146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56" t="str">
        <f>C26</f>
        <v>Uložení sypaniny do násypů nebo na skládku s rozprostřením sypaniny ve vrstvách a s hrubým urovnáním.</v>
      </c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29"/>
      <c r="B27" s="230"/>
      <c r="C27" s="262" t="s">
        <v>137</v>
      </c>
      <c r="D27" s="232"/>
      <c r="E27" s="233"/>
      <c r="F27" s="231"/>
      <c r="G27" s="231"/>
      <c r="H27" s="231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231"/>
      <c r="W27" s="231"/>
      <c r="X27" s="231"/>
      <c r="Y27" s="212"/>
      <c r="Z27" s="212"/>
      <c r="AA27" s="212"/>
      <c r="AB27" s="212"/>
      <c r="AC27" s="212"/>
      <c r="AD27" s="212"/>
      <c r="AE27" s="212"/>
      <c r="AF27" s="212"/>
      <c r="AG27" s="212" t="s">
        <v>129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29"/>
      <c r="B28" s="230"/>
      <c r="C28" s="262" t="s">
        <v>138</v>
      </c>
      <c r="D28" s="232"/>
      <c r="E28" s="233">
        <v>28.038</v>
      </c>
      <c r="F28" s="231"/>
      <c r="G28" s="231"/>
      <c r="H28" s="231"/>
      <c r="I28" s="231"/>
      <c r="J28" s="231"/>
      <c r="K28" s="231"/>
      <c r="L28" s="231"/>
      <c r="M28" s="231"/>
      <c r="N28" s="231"/>
      <c r="O28" s="231"/>
      <c r="P28" s="231"/>
      <c r="Q28" s="231"/>
      <c r="R28" s="231"/>
      <c r="S28" s="231"/>
      <c r="T28" s="231"/>
      <c r="U28" s="231"/>
      <c r="V28" s="231"/>
      <c r="W28" s="231"/>
      <c r="X28" s="231"/>
      <c r="Y28" s="212"/>
      <c r="Z28" s="212"/>
      <c r="AA28" s="212"/>
      <c r="AB28" s="212"/>
      <c r="AC28" s="212"/>
      <c r="AD28" s="212"/>
      <c r="AE28" s="212"/>
      <c r="AF28" s="212"/>
      <c r="AG28" s="212" t="s">
        <v>129</v>
      </c>
      <c r="AH28" s="212">
        <v>5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 x14ac:dyDescent="0.2">
      <c r="A29" s="249">
        <v>6</v>
      </c>
      <c r="B29" s="250" t="s">
        <v>147</v>
      </c>
      <c r="C29" s="261" t="s">
        <v>148</v>
      </c>
      <c r="D29" s="251" t="s">
        <v>124</v>
      </c>
      <c r="E29" s="252">
        <v>28.038</v>
      </c>
      <c r="F29" s="253"/>
      <c r="G29" s="254">
        <f>ROUND(E29*F29,2)</f>
        <v>0</v>
      </c>
      <c r="H29" s="253"/>
      <c r="I29" s="254">
        <f>ROUND(E29*H29,2)</f>
        <v>0</v>
      </c>
      <c r="J29" s="253"/>
      <c r="K29" s="254">
        <f>ROUND(E29*J29,2)</f>
        <v>0</v>
      </c>
      <c r="L29" s="254">
        <v>21</v>
      </c>
      <c r="M29" s="254">
        <f>G29*(1+L29/100)</f>
        <v>0</v>
      </c>
      <c r="N29" s="254">
        <v>0</v>
      </c>
      <c r="O29" s="254">
        <f>ROUND(E29*N29,2)</f>
        <v>0</v>
      </c>
      <c r="P29" s="254">
        <v>0</v>
      </c>
      <c r="Q29" s="254">
        <f>ROUND(E29*P29,2)</f>
        <v>0</v>
      </c>
      <c r="R29" s="254"/>
      <c r="S29" s="254" t="s">
        <v>125</v>
      </c>
      <c r="T29" s="255" t="s">
        <v>125</v>
      </c>
      <c r="U29" s="231">
        <v>1.0999999999999999E-2</v>
      </c>
      <c r="V29" s="231">
        <f>ROUND(E29*U29,2)</f>
        <v>0.31</v>
      </c>
      <c r="W29" s="231"/>
      <c r="X29" s="231" t="s">
        <v>126</v>
      </c>
      <c r="Y29" s="212"/>
      <c r="Z29" s="212"/>
      <c r="AA29" s="212"/>
      <c r="AB29" s="212"/>
      <c r="AC29" s="212"/>
      <c r="AD29" s="212"/>
      <c r="AE29" s="212"/>
      <c r="AF29" s="212"/>
      <c r="AG29" s="212" t="s">
        <v>136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29"/>
      <c r="B30" s="230"/>
      <c r="C30" s="262" t="s">
        <v>137</v>
      </c>
      <c r="D30" s="232"/>
      <c r="E30" s="233"/>
      <c r="F30" s="231"/>
      <c r="G30" s="231"/>
      <c r="H30" s="231"/>
      <c r="I30" s="231"/>
      <c r="J30" s="231"/>
      <c r="K30" s="231"/>
      <c r="L30" s="231"/>
      <c r="M30" s="231"/>
      <c r="N30" s="231"/>
      <c r="O30" s="231"/>
      <c r="P30" s="231"/>
      <c r="Q30" s="231"/>
      <c r="R30" s="231"/>
      <c r="S30" s="231"/>
      <c r="T30" s="231"/>
      <c r="U30" s="231"/>
      <c r="V30" s="231"/>
      <c r="W30" s="231"/>
      <c r="X30" s="231"/>
      <c r="Y30" s="212"/>
      <c r="Z30" s="212"/>
      <c r="AA30" s="212"/>
      <c r="AB30" s="212"/>
      <c r="AC30" s="212"/>
      <c r="AD30" s="212"/>
      <c r="AE30" s="212"/>
      <c r="AF30" s="212"/>
      <c r="AG30" s="212" t="s">
        <v>129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29"/>
      <c r="B31" s="230"/>
      <c r="C31" s="262" t="s">
        <v>138</v>
      </c>
      <c r="D31" s="232"/>
      <c r="E31" s="233">
        <v>28.038</v>
      </c>
      <c r="F31" s="231"/>
      <c r="G31" s="231"/>
      <c r="H31" s="231"/>
      <c r="I31" s="231"/>
      <c r="J31" s="231"/>
      <c r="K31" s="231"/>
      <c r="L31" s="231"/>
      <c r="M31" s="231"/>
      <c r="N31" s="231"/>
      <c r="O31" s="231"/>
      <c r="P31" s="231"/>
      <c r="Q31" s="231"/>
      <c r="R31" s="231"/>
      <c r="S31" s="231"/>
      <c r="T31" s="231"/>
      <c r="U31" s="231"/>
      <c r="V31" s="231"/>
      <c r="W31" s="231"/>
      <c r="X31" s="231"/>
      <c r="Y31" s="212"/>
      <c r="Z31" s="212"/>
      <c r="AA31" s="212"/>
      <c r="AB31" s="212"/>
      <c r="AC31" s="212"/>
      <c r="AD31" s="212"/>
      <c r="AE31" s="212"/>
      <c r="AF31" s="212"/>
      <c r="AG31" s="212" t="s">
        <v>129</v>
      </c>
      <c r="AH31" s="212">
        <v>5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49">
        <v>7</v>
      </c>
      <c r="B32" s="250" t="s">
        <v>149</v>
      </c>
      <c r="C32" s="261" t="s">
        <v>150</v>
      </c>
      <c r="D32" s="251" t="s">
        <v>124</v>
      </c>
      <c r="E32" s="252">
        <v>280.38</v>
      </c>
      <c r="F32" s="253"/>
      <c r="G32" s="254">
        <f>ROUND(E32*F32,2)</f>
        <v>0</v>
      </c>
      <c r="H32" s="253"/>
      <c r="I32" s="254">
        <f>ROUND(E32*H32,2)</f>
        <v>0</v>
      </c>
      <c r="J32" s="253"/>
      <c r="K32" s="254">
        <f>ROUND(E32*J32,2)</f>
        <v>0</v>
      </c>
      <c r="L32" s="254">
        <v>21</v>
      </c>
      <c r="M32" s="254">
        <f>G32*(1+L32/100)</f>
        <v>0</v>
      </c>
      <c r="N32" s="254">
        <v>0</v>
      </c>
      <c r="O32" s="254">
        <f>ROUND(E32*N32,2)</f>
        <v>0</v>
      </c>
      <c r="P32" s="254">
        <v>0</v>
      </c>
      <c r="Q32" s="254">
        <f>ROUND(E32*P32,2)</f>
        <v>0</v>
      </c>
      <c r="R32" s="254"/>
      <c r="S32" s="254" t="s">
        <v>125</v>
      </c>
      <c r="T32" s="255" t="s">
        <v>125</v>
      </c>
      <c r="U32" s="231">
        <v>0</v>
      </c>
      <c r="V32" s="231">
        <f>ROUND(E32*U32,2)</f>
        <v>0</v>
      </c>
      <c r="W32" s="231"/>
      <c r="X32" s="231" t="s">
        <v>126</v>
      </c>
      <c r="Y32" s="212"/>
      <c r="Z32" s="212"/>
      <c r="AA32" s="212"/>
      <c r="AB32" s="212"/>
      <c r="AC32" s="212"/>
      <c r="AD32" s="212"/>
      <c r="AE32" s="212"/>
      <c r="AF32" s="212"/>
      <c r="AG32" s="212" t="s">
        <v>136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29"/>
      <c r="B33" s="230"/>
      <c r="C33" s="262" t="s">
        <v>151</v>
      </c>
      <c r="D33" s="232"/>
      <c r="E33" s="233"/>
      <c r="F33" s="231"/>
      <c r="G33" s="231"/>
      <c r="H33" s="231"/>
      <c r="I33" s="231"/>
      <c r="J33" s="231"/>
      <c r="K33" s="231"/>
      <c r="L33" s="231"/>
      <c r="M33" s="231"/>
      <c r="N33" s="231"/>
      <c r="O33" s="231"/>
      <c r="P33" s="231"/>
      <c r="Q33" s="231"/>
      <c r="R33" s="231"/>
      <c r="S33" s="231"/>
      <c r="T33" s="231"/>
      <c r="U33" s="231"/>
      <c r="V33" s="231"/>
      <c r="W33" s="231"/>
      <c r="X33" s="231"/>
      <c r="Y33" s="212"/>
      <c r="Z33" s="212"/>
      <c r="AA33" s="212"/>
      <c r="AB33" s="212"/>
      <c r="AC33" s="212"/>
      <c r="AD33" s="212"/>
      <c r="AE33" s="212"/>
      <c r="AF33" s="212"/>
      <c r="AG33" s="212" t="s">
        <v>129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29"/>
      <c r="B34" s="230"/>
      <c r="C34" s="262" t="s">
        <v>152</v>
      </c>
      <c r="D34" s="232"/>
      <c r="E34" s="233">
        <v>28.038</v>
      </c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212"/>
      <c r="Z34" s="212"/>
      <c r="AA34" s="212"/>
      <c r="AB34" s="212"/>
      <c r="AC34" s="212"/>
      <c r="AD34" s="212"/>
      <c r="AE34" s="212"/>
      <c r="AF34" s="212"/>
      <c r="AG34" s="212" t="s">
        <v>129</v>
      </c>
      <c r="AH34" s="212">
        <v>5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29"/>
      <c r="B35" s="230"/>
      <c r="C35" s="263" t="s">
        <v>131</v>
      </c>
      <c r="D35" s="234"/>
      <c r="E35" s="235">
        <v>28.038</v>
      </c>
      <c r="F35" s="231"/>
      <c r="G35" s="231"/>
      <c r="H35" s="231"/>
      <c r="I35" s="231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1"/>
      <c r="U35" s="231"/>
      <c r="V35" s="231"/>
      <c r="W35" s="231"/>
      <c r="X35" s="231"/>
      <c r="Y35" s="212"/>
      <c r="Z35" s="212"/>
      <c r="AA35" s="212"/>
      <c r="AB35" s="212"/>
      <c r="AC35" s="212"/>
      <c r="AD35" s="212"/>
      <c r="AE35" s="212"/>
      <c r="AF35" s="212"/>
      <c r="AG35" s="212" t="s">
        <v>129</v>
      </c>
      <c r="AH35" s="212">
        <v>1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29"/>
      <c r="B36" s="230"/>
      <c r="C36" s="265" t="s">
        <v>153</v>
      </c>
      <c r="D36" s="236"/>
      <c r="E36" s="237">
        <v>252.34200000000001</v>
      </c>
      <c r="F36" s="231"/>
      <c r="G36" s="231"/>
      <c r="H36" s="231"/>
      <c r="I36" s="231"/>
      <c r="J36" s="231"/>
      <c r="K36" s="231"/>
      <c r="L36" s="231"/>
      <c r="M36" s="231"/>
      <c r="N36" s="231"/>
      <c r="O36" s="231"/>
      <c r="P36" s="231"/>
      <c r="Q36" s="231"/>
      <c r="R36" s="231"/>
      <c r="S36" s="231"/>
      <c r="T36" s="231"/>
      <c r="U36" s="231"/>
      <c r="V36" s="231"/>
      <c r="W36" s="231"/>
      <c r="X36" s="231"/>
      <c r="Y36" s="212"/>
      <c r="Z36" s="212"/>
      <c r="AA36" s="212"/>
      <c r="AB36" s="212"/>
      <c r="AC36" s="212"/>
      <c r="AD36" s="212"/>
      <c r="AE36" s="212"/>
      <c r="AF36" s="212"/>
      <c r="AG36" s="212" t="s">
        <v>129</v>
      </c>
      <c r="AH36" s="212">
        <v>4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49">
        <v>8</v>
      </c>
      <c r="B37" s="250" t="s">
        <v>154</v>
      </c>
      <c r="C37" s="261" t="s">
        <v>155</v>
      </c>
      <c r="D37" s="251" t="s">
        <v>124</v>
      </c>
      <c r="E37" s="252">
        <v>28.038</v>
      </c>
      <c r="F37" s="253"/>
      <c r="G37" s="254">
        <f>ROUND(E37*F37,2)</f>
        <v>0</v>
      </c>
      <c r="H37" s="253"/>
      <c r="I37" s="254">
        <f>ROUND(E37*H37,2)</f>
        <v>0</v>
      </c>
      <c r="J37" s="253"/>
      <c r="K37" s="254">
        <f>ROUND(E37*J37,2)</f>
        <v>0</v>
      </c>
      <c r="L37" s="254">
        <v>21</v>
      </c>
      <c r="M37" s="254">
        <f>G37*(1+L37/100)</f>
        <v>0</v>
      </c>
      <c r="N37" s="254">
        <v>0</v>
      </c>
      <c r="O37" s="254">
        <f>ROUND(E37*N37,2)</f>
        <v>0</v>
      </c>
      <c r="P37" s="254">
        <v>0</v>
      </c>
      <c r="Q37" s="254">
        <f>ROUND(E37*P37,2)</f>
        <v>0</v>
      </c>
      <c r="R37" s="254"/>
      <c r="S37" s="254" t="s">
        <v>125</v>
      </c>
      <c r="T37" s="255" t="s">
        <v>125</v>
      </c>
      <c r="U37" s="231">
        <v>0</v>
      </c>
      <c r="V37" s="231">
        <f>ROUND(E37*U37,2)</f>
        <v>0</v>
      </c>
      <c r="W37" s="231"/>
      <c r="X37" s="231" t="s">
        <v>126</v>
      </c>
      <c r="Y37" s="212"/>
      <c r="Z37" s="212"/>
      <c r="AA37" s="212"/>
      <c r="AB37" s="212"/>
      <c r="AC37" s="212"/>
      <c r="AD37" s="212"/>
      <c r="AE37" s="212"/>
      <c r="AF37" s="212"/>
      <c r="AG37" s="212" t="s">
        <v>136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29"/>
      <c r="B38" s="230"/>
      <c r="C38" s="262" t="s">
        <v>151</v>
      </c>
      <c r="D38" s="232"/>
      <c r="E38" s="233"/>
      <c r="F38" s="231"/>
      <c r="G38" s="231"/>
      <c r="H38" s="231"/>
      <c r="I38" s="231"/>
      <c r="J38" s="231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31"/>
      <c r="W38" s="231"/>
      <c r="X38" s="231"/>
      <c r="Y38" s="212"/>
      <c r="Z38" s="212"/>
      <c r="AA38" s="212"/>
      <c r="AB38" s="212"/>
      <c r="AC38" s="212"/>
      <c r="AD38" s="212"/>
      <c r="AE38" s="212"/>
      <c r="AF38" s="212"/>
      <c r="AG38" s="212" t="s">
        <v>129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29"/>
      <c r="B39" s="230"/>
      <c r="C39" s="262" t="s">
        <v>152</v>
      </c>
      <c r="D39" s="232"/>
      <c r="E39" s="233">
        <v>28.038</v>
      </c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12"/>
      <c r="Z39" s="212"/>
      <c r="AA39" s="212"/>
      <c r="AB39" s="212"/>
      <c r="AC39" s="212"/>
      <c r="AD39" s="212"/>
      <c r="AE39" s="212"/>
      <c r="AF39" s="212"/>
      <c r="AG39" s="212" t="s">
        <v>129</v>
      </c>
      <c r="AH39" s="212">
        <v>5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49">
        <v>9</v>
      </c>
      <c r="B40" s="250" t="s">
        <v>156</v>
      </c>
      <c r="C40" s="261" t="s">
        <v>157</v>
      </c>
      <c r="D40" s="251" t="s">
        <v>124</v>
      </c>
      <c r="E40" s="252">
        <v>0.03</v>
      </c>
      <c r="F40" s="253"/>
      <c r="G40" s="254">
        <f>ROUND(E40*F40,2)</f>
        <v>0</v>
      </c>
      <c r="H40" s="253"/>
      <c r="I40" s="254">
        <f>ROUND(E40*H40,2)</f>
        <v>0</v>
      </c>
      <c r="J40" s="253"/>
      <c r="K40" s="254">
        <f>ROUND(E40*J40,2)</f>
        <v>0</v>
      </c>
      <c r="L40" s="254">
        <v>21</v>
      </c>
      <c r="M40" s="254">
        <f>G40*(1+L40/100)</f>
        <v>0</v>
      </c>
      <c r="N40" s="254">
        <v>0</v>
      </c>
      <c r="O40" s="254">
        <f>ROUND(E40*N40,2)</f>
        <v>0</v>
      </c>
      <c r="P40" s="254">
        <v>0</v>
      </c>
      <c r="Q40" s="254">
        <f>ROUND(E40*P40,2)</f>
        <v>0</v>
      </c>
      <c r="R40" s="254"/>
      <c r="S40" s="254" t="s">
        <v>125</v>
      </c>
      <c r="T40" s="255" t="s">
        <v>125</v>
      </c>
      <c r="U40" s="231">
        <v>0.20200000000000001</v>
      </c>
      <c r="V40" s="231">
        <f>ROUND(E40*U40,2)</f>
        <v>0.01</v>
      </c>
      <c r="W40" s="231"/>
      <c r="X40" s="231" t="s">
        <v>126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136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29"/>
      <c r="B41" s="230"/>
      <c r="C41" s="264" t="s">
        <v>158</v>
      </c>
      <c r="D41" s="257"/>
      <c r="E41" s="257"/>
      <c r="F41" s="257"/>
      <c r="G41" s="257"/>
      <c r="H41" s="231"/>
      <c r="I41" s="231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1"/>
      <c r="U41" s="231"/>
      <c r="V41" s="231"/>
      <c r="W41" s="231"/>
      <c r="X41" s="231"/>
      <c r="Y41" s="212"/>
      <c r="Z41" s="212"/>
      <c r="AA41" s="212"/>
      <c r="AB41" s="212"/>
      <c r="AC41" s="212"/>
      <c r="AD41" s="212"/>
      <c r="AE41" s="212"/>
      <c r="AF41" s="212"/>
      <c r="AG41" s="212" t="s">
        <v>146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29"/>
      <c r="B42" s="230"/>
      <c r="C42" s="262" t="s">
        <v>159</v>
      </c>
      <c r="D42" s="232"/>
      <c r="E42" s="233"/>
      <c r="F42" s="231"/>
      <c r="G42" s="231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31"/>
      <c r="V42" s="231"/>
      <c r="W42" s="231"/>
      <c r="X42" s="231"/>
      <c r="Y42" s="212"/>
      <c r="Z42" s="212"/>
      <c r="AA42" s="212"/>
      <c r="AB42" s="212"/>
      <c r="AC42" s="212"/>
      <c r="AD42" s="212"/>
      <c r="AE42" s="212"/>
      <c r="AF42" s="212"/>
      <c r="AG42" s="212" t="s">
        <v>129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29"/>
      <c r="B43" s="230"/>
      <c r="C43" s="262" t="s">
        <v>160</v>
      </c>
      <c r="D43" s="232"/>
      <c r="E43" s="233">
        <v>0.03</v>
      </c>
      <c r="F43" s="231"/>
      <c r="G43" s="231"/>
      <c r="H43" s="231"/>
      <c r="I43" s="231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1"/>
      <c r="U43" s="231"/>
      <c r="V43" s="231"/>
      <c r="W43" s="231"/>
      <c r="X43" s="231"/>
      <c r="Y43" s="212"/>
      <c r="Z43" s="212"/>
      <c r="AA43" s="212"/>
      <c r="AB43" s="212"/>
      <c r="AC43" s="212"/>
      <c r="AD43" s="212"/>
      <c r="AE43" s="212"/>
      <c r="AF43" s="212"/>
      <c r="AG43" s="212" t="s">
        <v>129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49">
        <v>10</v>
      </c>
      <c r="B44" s="250" t="s">
        <v>161</v>
      </c>
      <c r="C44" s="261" t="s">
        <v>162</v>
      </c>
      <c r="D44" s="251" t="s">
        <v>163</v>
      </c>
      <c r="E44" s="252">
        <v>5.9400000000000001E-2</v>
      </c>
      <c r="F44" s="253"/>
      <c r="G44" s="254">
        <f>ROUND(E44*F44,2)</f>
        <v>0</v>
      </c>
      <c r="H44" s="253"/>
      <c r="I44" s="254">
        <f>ROUND(E44*H44,2)</f>
        <v>0</v>
      </c>
      <c r="J44" s="253"/>
      <c r="K44" s="254">
        <f>ROUND(E44*J44,2)</f>
        <v>0</v>
      </c>
      <c r="L44" s="254">
        <v>21</v>
      </c>
      <c r="M44" s="254">
        <f>G44*(1+L44/100)</f>
        <v>0</v>
      </c>
      <c r="N44" s="254">
        <v>1</v>
      </c>
      <c r="O44" s="254">
        <f>ROUND(E44*N44,2)</f>
        <v>0.06</v>
      </c>
      <c r="P44" s="254">
        <v>0</v>
      </c>
      <c r="Q44" s="254">
        <f>ROUND(E44*P44,2)</f>
        <v>0</v>
      </c>
      <c r="R44" s="254" t="s">
        <v>164</v>
      </c>
      <c r="S44" s="254" t="s">
        <v>125</v>
      </c>
      <c r="T44" s="255" t="s">
        <v>125</v>
      </c>
      <c r="U44" s="231">
        <v>0</v>
      </c>
      <c r="V44" s="231">
        <f>ROUND(E44*U44,2)</f>
        <v>0</v>
      </c>
      <c r="W44" s="231"/>
      <c r="X44" s="231" t="s">
        <v>165</v>
      </c>
      <c r="Y44" s="212"/>
      <c r="Z44" s="212"/>
      <c r="AA44" s="212"/>
      <c r="AB44" s="212"/>
      <c r="AC44" s="212"/>
      <c r="AD44" s="212"/>
      <c r="AE44" s="212"/>
      <c r="AF44" s="212"/>
      <c r="AG44" s="212" t="s">
        <v>166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29"/>
      <c r="B45" s="230"/>
      <c r="C45" s="266" t="s">
        <v>167</v>
      </c>
      <c r="D45" s="238"/>
      <c r="E45" s="239"/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P45" s="231"/>
      <c r="Q45" s="231"/>
      <c r="R45" s="231"/>
      <c r="S45" s="231"/>
      <c r="T45" s="231"/>
      <c r="U45" s="231"/>
      <c r="V45" s="231"/>
      <c r="W45" s="231"/>
      <c r="X45" s="231"/>
      <c r="Y45" s="212"/>
      <c r="Z45" s="212"/>
      <c r="AA45" s="212"/>
      <c r="AB45" s="212"/>
      <c r="AC45" s="212"/>
      <c r="AD45" s="212"/>
      <c r="AE45" s="212"/>
      <c r="AF45" s="212"/>
      <c r="AG45" s="212" t="s">
        <v>129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29"/>
      <c r="B46" s="230"/>
      <c r="C46" s="267" t="s">
        <v>168</v>
      </c>
      <c r="D46" s="238"/>
      <c r="E46" s="239"/>
      <c r="F46" s="231"/>
      <c r="G46" s="231"/>
      <c r="H46" s="231"/>
      <c r="I46" s="231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212"/>
      <c r="Z46" s="212"/>
      <c r="AA46" s="212"/>
      <c r="AB46" s="212"/>
      <c r="AC46" s="212"/>
      <c r="AD46" s="212"/>
      <c r="AE46" s="212"/>
      <c r="AF46" s="212"/>
      <c r="AG46" s="212" t="s">
        <v>129</v>
      </c>
      <c r="AH46" s="212">
        <v>2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29"/>
      <c r="B47" s="230"/>
      <c r="C47" s="267" t="s">
        <v>169</v>
      </c>
      <c r="D47" s="238"/>
      <c r="E47" s="239">
        <v>0.03</v>
      </c>
      <c r="F47" s="231"/>
      <c r="G47" s="231"/>
      <c r="H47" s="231"/>
      <c r="I47" s="231"/>
      <c r="J47" s="231"/>
      <c r="K47" s="231"/>
      <c r="L47" s="231"/>
      <c r="M47" s="231"/>
      <c r="N47" s="231"/>
      <c r="O47" s="231"/>
      <c r="P47" s="231"/>
      <c r="Q47" s="231"/>
      <c r="R47" s="231"/>
      <c r="S47" s="231"/>
      <c r="T47" s="231"/>
      <c r="U47" s="231"/>
      <c r="V47" s="231"/>
      <c r="W47" s="231"/>
      <c r="X47" s="231"/>
      <c r="Y47" s="212"/>
      <c r="Z47" s="212"/>
      <c r="AA47" s="212"/>
      <c r="AB47" s="212"/>
      <c r="AC47" s="212"/>
      <c r="AD47" s="212"/>
      <c r="AE47" s="212"/>
      <c r="AF47" s="212"/>
      <c r="AG47" s="212" t="s">
        <v>129</v>
      </c>
      <c r="AH47" s="212">
        <v>2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29"/>
      <c r="B48" s="230"/>
      <c r="C48" s="268" t="s">
        <v>170</v>
      </c>
      <c r="D48" s="240"/>
      <c r="E48" s="241">
        <v>0.03</v>
      </c>
      <c r="F48" s="231"/>
      <c r="G48" s="231"/>
      <c r="H48" s="231"/>
      <c r="I48" s="231"/>
      <c r="J48" s="231"/>
      <c r="K48" s="231"/>
      <c r="L48" s="231"/>
      <c r="M48" s="231"/>
      <c r="N48" s="231"/>
      <c r="O48" s="231"/>
      <c r="P48" s="231"/>
      <c r="Q48" s="231"/>
      <c r="R48" s="231"/>
      <c r="S48" s="231"/>
      <c r="T48" s="231"/>
      <c r="U48" s="231"/>
      <c r="V48" s="231"/>
      <c r="W48" s="231"/>
      <c r="X48" s="231"/>
      <c r="Y48" s="212"/>
      <c r="Z48" s="212"/>
      <c r="AA48" s="212"/>
      <c r="AB48" s="212"/>
      <c r="AC48" s="212"/>
      <c r="AD48" s="212"/>
      <c r="AE48" s="212"/>
      <c r="AF48" s="212"/>
      <c r="AG48" s="212" t="s">
        <v>129</v>
      </c>
      <c r="AH48" s="212">
        <v>3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29"/>
      <c r="B49" s="230"/>
      <c r="C49" s="266" t="s">
        <v>171</v>
      </c>
      <c r="D49" s="238"/>
      <c r="E49" s="239"/>
      <c r="F49" s="231"/>
      <c r="G49" s="231"/>
      <c r="H49" s="231"/>
      <c r="I49" s="231"/>
      <c r="J49" s="231"/>
      <c r="K49" s="231"/>
      <c r="L49" s="231"/>
      <c r="M49" s="231"/>
      <c r="N49" s="231"/>
      <c r="O49" s="231"/>
      <c r="P49" s="231"/>
      <c r="Q49" s="231"/>
      <c r="R49" s="231"/>
      <c r="S49" s="231"/>
      <c r="T49" s="231"/>
      <c r="U49" s="231"/>
      <c r="V49" s="231"/>
      <c r="W49" s="231"/>
      <c r="X49" s="231"/>
      <c r="Y49" s="212"/>
      <c r="Z49" s="212"/>
      <c r="AA49" s="212"/>
      <c r="AB49" s="212"/>
      <c r="AC49" s="212"/>
      <c r="AD49" s="212"/>
      <c r="AE49" s="212"/>
      <c r="AF49" s="212"/>
      <c r="AG49" s="212" t="s">
        <v>129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29"/>
      <c r="B50" s="230"/>
      <c r="C50" s="262" t="s">
        <v>172</v>
      </c>
      <c r="D50" s="232"/>
      <c r="E50" s="233">
        <v>5.3999999999999999E-2</v>
      </c>
      <c r="F50" s="231"/>
      <c r="G50" s="231"/>
      <c r="H50" s="231"/>
      <c r="I50" s="231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  <c r="V50" s="231"/>
      <c r="W50" s="231"/>
      <c r="X50" s="231"/>
      <c r="Y50" s="212"/>
      <c r="Z50" s="212"/>
      <c r="AA50" s="212"/>
      <c r="AB50" s="212"/>
      <c r="AC50" s="212"/>
      <c r="AD50" s="212"/>
      <c r="AE50" s="212"/>
      <c r="AF50" s="212"/>
      <c r="AG50" s="212" t="s">
        <v>129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29"/>
      <c r="B51" s="230"/>
      <c r="C51" s="263" t="s">
        <v>131</v>
      </c>
      <c r="D51" s="234"/>
      <c r="E51" s="235">
        <v>5.3999999999999999E-2</v>
      </c>
      <c r="F51" s="231"/>
      <c r="G51" s="231"/>
      <c r="H51" s="231"/>
      <c r="I51" s="231"/>
      <c r="J51" s="231"/>
      <c r="K51" s="231"/>
      <c r="L51" s="231"/>
      <c r="M51" s="231"/>
      <c r="N51" s="231"/>
      <c r="O51" s="231"/>
      <c r="P51" s="231"/>
      <c r="Q51" s="231"/>
      <c r="R51" s="231"/>
      <c r="S51" s="231"/>
      <c r="T51" s="231"/>
      <c r="U51" s="231"/>
      <c r="V51" s="231"/>
      <c r="W51" s="231"/>
      <c r="X51" s="231"/>
      <c r="Y51" s="212"/>
      <c r="Z51" s="212"/>
      <c r="AA51" s="212"/>
      <c r="AB51" s="212"/>
      <c r="AC51" s="212"/>
      <c r="AD51" s="212"/>
      <c r="AE51" s="212"/>
      <c r="AF51" s="212"/>
      <c r="AG51" s="212" t="s">
        <v>129</v>
      </c>
      <c r="AH51" s="212">
        <v>1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29"/>
      <c r="B52" s="230"/>
      <c r="C52" s="265" t="s">
        <v>173</v>
      </c>
      <c r="D52" s="236"/>
      <c r="E52" s="237">
        <v>5.4000000000000003E-3</v>
      </c>
      <c r="F52" s="231"/>
      <c r="G52" s="231"/>
      <c r="H52" s="231"/>
      <c r="I52" s="231"/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1"/>
      <c r="U52" s="231"/>
      <c r="V52" s="231"/>
      <c r="W52" s="231"/>
      <c r="X52" s="231"/>
      <c r="Y52" s="212"/>
      <c r="Z52" s="212"/>
      <c r="AA52" s="212"/>
      <c r="AB52" s="212"/>
      <c r="AC52" s="212"/>
      <c r="AD52" s="212"/>
      <c r="AE52" s="212"/>
      <c r="AF52" s="212"/>
      <c r="AG52" s="212" t="s">
        <v>129</v>
      </c>
      <c r="AH52" s="212">
        <v>4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49">
        <v>11</v>
      </c>
      <c r="B53" s="250" t="s">
        <v>174</v>
      </c>
      <c r="C53" s="261" t="s">
        <v>175</v>
      </c>
      <c r="D53" s="251" t="s">
        <v>176</v>
      </c>
      <c r="E53" s="252">
        <v>59.4</v>
      </c>
      <c r="F53" s="253"/>
      <c r="G53" s="254">
        <f>ROUND(E53*F53,2)</f>
        <v>0</v>
      </c>
      <c r="H53" s="253"/>
      <c r="I53" s="254">
        <f>ROUND(E53*H53,2)</f>
        <v>0</v>
      </c>
      <c r="J53" s="253"/>
      <c r="K53" s="254">
        <f>ROUND(E53*J53,2)</f>
        <v>0</v>
      </c>
      <c r="L53" s="254">
        <v>21</v>
      </c>
      <c r="M53" s="254">
        <f>G53*(1+L53/100)</f>
        <v>0</v>
      </c>
      <c r="N53" s="254">
        <v>0</v>
      </c>
      <c r="O53" s="254">
        <f>ROUND(E53*N53,2)</f>
        <v>0</v>
      </c>
      <c r="P53" s="254">
        <v>0</v>
      </c>
      <c r="Q53" s="254">
        <f>ROUND(E53*P53,2)</f>
        <v>0</v>
      </c>
      <c r="R53" s="254"/>
      <c r="S53" s="254" t="s">
        <v>125</v>
      </c>
      <c r="T53" s="255" t="s">
        <v>125</v>
      </c>
      <c r="U53" s="231">
        <v>1.7999999999999999E-2</v>
      </c>
      <c r="V53" s="231">
        <f>ROUND(E53*U53,2)</f>
        <v>1.07</v>
      </c>
      <c r="W53" s="231"/>
      <c r="X53" s="231" t="s">
        <v>126</v>
      </c>
      <c r="Y53" s="212"/>
      <c r="Z53" s="212"/>
      <c r="AA53" s="212"/>
      <c r="AB53" s="212"/>
      <c r="AC53" s="212"/>
      <c r="AD53" s="212"/>
      <c r="AE53" s="212"/>
      <c r="AF53" s="212"/>
      <c r="AG53" s="212" t="s">
        <v>127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29"/>
      <c r="B54" s="230"/>
      <c r="C54" s="262" t="s">
        <v>128</v>
      </c>
      <c r="D54" s="232"/>
      <c r="E54" s="233"/>
      <c r="F54" s="231"/>
      <c r="G54" s="231"/>
      <c r="H54" s="231"/>
      <c r="I54" s="231"/>
      <c r="J54" s="231"/>
      <c r="K54" s="231"/>
      <c r="L54" s="231"/>
      <c r="M54" s="231"/>
      <c r="N54" s="231"/>
      <c r="O54" s="231"/>
      <c r="P54" s="231"/>
      <c r="Q54" s="231"/>
      <c r="R54" s="231"/>
      <c r="S54" s="231"/>
      <c r="T54" s="231"/>
      <c r="U54" s="231"/>
      <c r="V54" s="231"/>
      <c r="W54" s="231"/>
      <c r="X54" s="231"/>
      <c r="Y54" s="212"/>
      <c r="Z54" s="212"/>
      <c r="AA54" s="212"/>
      <c r="AB54" s="212"/>
      <c r="AC54" s="212"/>
      <c r="AD54" s="212"/>
      <c r="AE54" s="212"/>
      <c r="AF54" s="212"/>
      <c r="AG54" s="212" t="s">
        <v>129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29"/>
      <c r="B55" s="230"/>
      <c r="C55" s="262" t="s">
        <v>177</v>
      </c>
      <c r="D55" s="232"/>
      <c r="E55" s="233">
        <v>59.4</v>
      </c>
      <c r="F55" s="231"/>
      <c r="G55" s="231"/>
      <c r="H55" s="231"/>
      <c r="I55" s="231"/>
      <c r="J55" s="231"/>
      <c r="K55" s="231"/>
      <c r="L55" s="231"/>
      <c r="M55" s="231"/>
      <c r="N55" s="231"/>
      <c r="O55" s="231"/>
      <c r="P55" s="231"/>
      <c r="Q55" s="231"/>
      <c r="R55" s="231"/>
      <c r="S55" s="231"/>
      <c r="T55" s="231"/>
      <c r="U55" s="231"/>
      <c r="V55" s="231"/>
      <c r="W55" s="231"/>
      <c r="X55" s="231"/>
      <c r="Y55" s="212"/>
      <c r="Z55" s="212"/>
      <c r="AA55" s="212"/>
      <c r="AB55" s="212"/>
      <c r="AC55" s="212"/>
      <c r="AD55" s="212"/>
      <c r="AE55" s="212"/>
      <c r="AF55" s="212"/>
      <c r="AG55" s="212" t="s">
        <v>129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29"/>
      <c r="B56" s="230"/>
      <c r="C56" s="263" t="s">
        <v>131</v>
      </c>
      <c r="D56" s="234"/>
      <c r="E56" s="235">
        <v>59.4</v>
      </c>
      <c r="F56" s="231"/>
      <c r="G56" s="231"/>
      <c r="H56" s="231"/>
      <c r="I56" s="231"/>
      <c r="J56" s="231"/>
      <c r="K56" s="231"/>
      <c r="L56" s="231"/>
      <c r="M56" s="231"/>
      <c r="N56" s="231"/>
      <c r="O56" s="231"/>
      <c r="P56" s="231"/>
      <c r="Q56" s="231"/>
      <c r="R56" s="231"/>
      <c r="S56" s="231"/>
      <c r="T56" s="231"/>
      <c r="U56" s="231"/>
      <c r="V56" s="231"/>
      <c r="W56" s="231"/>
      <c r="X56" s="231"/>
      <c r="Y56" s="212"/>
      <c r="Z56" s="212"/>
      <c r="AA56" s="212"/>
      <c r="AB56" s="212"/>
      <c r="AC56" s="212"/>
      <c r="AD56" s="212"/>
      <c r="AE56" s="212"/>
      <c r="AF56" s="212"/>
      <c r="AG56" s="212" t="s">
        <v>129</v>
      </c>
      <c r="AH56" s="212">
        <v>1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x14ac:dyDescent="0.2">
      <c r="A57" s="243" t="s">
        <v>120</v>
      </c>
      <c r="B57" s="244" t="s">
        <v>79</v>
      </c>
      <c r="C57" s="260" t="s">
        <v>80</v>
      </c>
      <c r="D57" s="245"/>
      <c r="E57" s="246"/>
      <c r="F57" s="247"/>
      <c r="G57" s="247">
        <f>SUMIF(AG58:AG76,"&lt;&gt;NOR",G58:G76)</f>
        <v>0</v>
      </c>
      <c r="H57" s="247"/>
      <c r="I57" s="247">
        <f>SUM(I58:I76)</f>
        <v>0</v>
      </c>
      <c r="J57" s="247"/>
      <c r="K57" s="247">
        <f>SUM(K58:K76)</f>
        <v>0</v>
      </c>
      <c r="L57" s="247"/>
      <c r="M57" s="247">
        <f>SUM(M58:M76)</f>
        <v>0</v>
      </c>
      <c r="N57" s="247"/>
      <c r="O57" s="247">
        <f>SUM(O58:O76)</f>
        <v>0.87999999999999989</v>
      </c>
      <c r="P57" s="247"/>
      <c r="Q57" s="247">
        <f>SUM(Q58:Q76)</f>
        <v>0</v>
      </c>
      <c r="R57" s="247"/>
      <c r="S57" s="247"/>
      <c r="T57" s="248"/>
      <c r="U57" s="242"/>
      <c r="V57" s="242">
        <f>SUM(V58:V76)</f>
        <v>3.0600000000000005</v>
      </c>
      <c r="W57" s="242"/>
      <c r="X57" s="242"/>
      <c r="AG57" t="s">
        <v>121</v>
      </c>
    </row>
    <row r="58" spans="1:60" outlineLevel="1" x14ac:dyDescent="0.2">
      <c r="A58" s="249">
        <v>12</v>
      </c>
      <c r="B58" s="250" t="s">
        <v>178</v>
      </c>
      <c r="C58" s="261" t="s">
        <v>179</v>
      </c>
      <c r="D58" s="251" t="s">
        <v>180</v>
      </c>
      <c r="E58" s="252">
        <v>2</v>
      </c>
      <c r="F58" s="253"/>
      <c r="G58" s="254">
        <f>ROUND(E58*F58,2)</f>
        <v>0</v>
      </c>
      <c r="H58" s="253"/>
      <c r="I58" s="254">
        <f>ROUND(E58*H58,2)</f>
        <v>0</v>
      </c>
      <c r="J58" s="253"/>
      <c r="K58" s="254">
        <f>ROUND(E58*J58,2)</f>
        <v>0</v>
      </c>
      <c r="L58" s="254">
        <v>21</v>
      </c>
      <c r="M58" s="254">
        <f>G58*(1+L58/100)</f>
        <v>0</v>
      </c>
      <c r="N58" s="254">
        <v>1.6299999999999999E-3</v>
      </c>
      <c r="O58" s="254">
        <f>ROUND(E58*N58,2)</f>
        <v>0</v>
      </c>
      <c r="P58" s="254">
        <v>0</v>
      </c>
      <c r="Q58" s="254">
        <f>ROUND(E58*P58,2)</f>
        <v>0</v>
      </c>
      <c r="R58" s="254"/>
      <c r="S58" s="254" t="s">
        <v>125</v>
      </c>
      <c r="T58" s="255" t="s">
        <v>125</v>
      </c>
      <c r="U58" s="231">
        <v>0.4</v>
      </c>
      <c r="V58" s="231">
        <f>ROUND(E58*U58,2)</f>
        <v>0.8</v>
      </c>
      <c r="W58" s="231"/>
      <c r="X58" s="231" t="s">
        <v>126</v>
      </c>
      <c r="Y58" s="212"/>
      <c r="Z58" s="212"/>
      <c r="AA58" s="212"/>
      <c r="AB58" s="212"/>
      <c r="AC58" s="212"/>
      <c r="AD58" s="212"/>
      <c r="AE58" s="212"/>
      <c r="AF58" s="212"/>
      <c r="AG58" s="212" t="s">
        <v>136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29"/>
      <c r="B59" s="230"/>
      <c r="C59" s="262" t="s">
        <v>181</v>
      </c>
      <c r="D59" s="232"/>
      <c r="E59" s="233">
        <v>2</v>
      </c>
      <c r="F59" s="231"/>
      <c r="G59" s="231"/>
      <c r="H59" s="231"/>
      <c r="I59" s="231"/>
      <c r="J59" s="231"/>
      <c r="K59" s="231"/>
      <c r="L59" s="231"/>
      <c r="M59" s="231"/>
      <c r="N59" s="231"/>
      <c r="O59" s="231"/>
      <c r="P59" s="231"/>
      <c r="Q59" s="231"/>
      <c r="R59" s="231"/>
      <c r="S59" s="231"/>
      <c r="T59" s="231"/>
      <c r="U59" s="231"/>
      <c r="V59" s="231"/>
      <c r="W59" s="231"/>
      <c r="X59" s="231"/>
      <c r="Y59" s="212"/>
      <c r="Z59" s="212"/>
      <c r="AA59" s="212"/>
      <c r="AB59" s="212"/>
      <c r="AC59" s="212"/>
      <c r="AD59" s="212"/>
      <c r="AE59" s="212"/>
      <c r="AF59" s="212"/>
      <c r="AG59" s="212" t="s">
        <v>129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29"/>
      <c r="B60" s="230"/>
      <c r="C60" s="263" t="s">
        <v>131</v>
      </c>
      <c r="D60" s="234"/>
      <c r="E60" s="235">
        <v>2</v>
      </c>
      <c r="F60" s="231"/>
      <c r="G60" s="231"/>
      <c r="H60" s="231"/>
      <c r="I60" s="231"/>
      <c r="J60" s="231"/>
      <c r="K60" s="231"/>
      <c r="L60" s="231"/>
      <c r="M60" s="231"/>
      <c r="N60" s="231"/>
      <c r="O60" s="231"/>
      <c r="P60" s="231"/>
      <c r="Q60" s="231"/>
      <c r="R60" s="231"/>
      <c r="S60" s="231"/>
      <c r="T60" s="231"/>
      <c r="U60" s="231"/>
      <c r="V60" s="231"/>
      <c r="W60" s="231"/>
      <c r="X60" s="231"/>
      <c r="Y60" s="212"/>
      <c r="Z60" s="212"/>
      <c r="AA60" s="212"/>
      <c r="AB60" s="212"/>
      <c r="AC60" s="212"/>
      <c r="AD60" s="212"/>
      <c r="AE60" s="212"/>
      <c r="AF60" s="212"/>
      <c r="AG60" s="212" t="s">
        <v>129</v>
      </c>
      <c r="AH60" s="212">
        <v>1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49">
        <v>13</v>
      </c>
      <c r="B61" s="250" t="s">
        <v>182</v>
      </c>
      <c r="C61" s="261" t="s">
        <v>183</v>
      </c>
      <c r="D61" s="251" t="s">
        <v>124</v>
      </c>
      <c r="E61" s="252">
        <v>0.32400000000000001</v>
      </c>
      <c r="F61" s="253"/>
      <c r="G61" s="254">
        <f>ROUND(E61*F61,2)</f>
        <v>0</v>
      </c>
      <c r="H61" s="253"/>
      <c r="I61" s="254">
        <f>ROUND(E61*H61,2)</f>
        <v>0</v>
      </c>
      <c r="J61" s="253"/>
      <c r="K61" s="254">
        <f>ROUND(E61*J61,2)</f>
        <v>0</v>
      </c>
      <c r="L61" s="254">
        <v>21</v>
      </c>
      <c r="M61" s="254">
        <f>G61*(1+L61/100)</f>
        <v>0</v>
      </c>
      <c r="N61" s="254">
        <v>2.5249999999999999</v>
      </c>
      <c r="O61" s="254">
        <f>ROUND(E61*N61,2)</f>
        <v>0.82</v>
      </c>
      <c r="P61" s="254">
        <v>0</v>
      </c>
      <c r="Q61" s="254">
        <f>ROUND(E61*P61,2)</f>
        <v>0</v>
      </c>
      <c r="R61" s="254"/>
      <c r="S61" s="254" t="s">
        <v>125</v>
      </c>
      <c r="T61" s="255" t="s">
        <v>125</v>
      </c>
      <c r="U61" s="231">
        <v>0.47699999999999998</v>
      </c>
      <c r="V61" s="231">
        <f>ROUND(E61*U61,2)</f>
        <v>0.15</v>
      </c>
      <c r="W61" s="231"/>
      <c r="X61" s="231" t="s">
        <v>126</v>
      </c>
      <c r="Y61" s="212"/>
      <c r="Z61" s="212"/>
      <c r="AA61" s="212"/>
      <c r="AB61" s="212"/>
      <c r="AC61" s="212"/>
      <c r="AD61" s="212"/>
      <c r="AE61" s="212"/>
      <c r="AF61" s="212"/>
      <c r="AG61" s="212" t="s">
        <v>136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29"/>
      <c r="B62" s="230"/>
      <c r="C62" s="264" t="s">
        <v>184</v>
      </c>
      <c r="D62" s="257"/>
      <c r="E62" s="257"/>
      <c r="F62" s="257"/>
      <c r="G62" s="257"/>
      <c r="H62" s="231"/>
      <c r="I62" s="231"/>
      <c r="J62" s="231"/>
      <c r="K62" s="231"/>
      <c r="L62" s="231"/>
      <c r="M62" s="231"/>
      <c r="N62" s="231"/>
      <c r="O62" s="231"/>
      <c r="P62" s="231"/>
      <c r="Q62" s="231"/>
      <c r="R62" s="231"/>
      <c r="S62" s="231"/>
      <c r="T62" s="231"/>
      <c r="U62" s="231"/>
      <c r="V62" s="231"/>
      <c r="W62" s="231"/>
      <c r="X62" s="231"/>
      <c r="Y62" s="212"/>
      <c r="Z62" s="212"/>
      <c r="AA62" s="212"/>
      <c r="AB62" s="212"/>
      <c r="AC62" s="212"/>
      <c r="AD62" s="212"/>
      <c r="AE62" s="212"/>
      <c r="AF62" s="212"/>
      <c r="AG62" s="212" t="s">
        <v>146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29"/>
      <c r="B63" s="230"/>
      <c r="C63" s="262" t="s">
        <v>185</v>
      </c>
      <c r="D63" s="232"/>
      <c r="E63" s="233"/>
      <c r="F63" s="231"/>
      <c r="G63" s="231"/>
      <c r="H63" s="231"/>
      <c r="I63" s="231"/>
      <c r="J63" s="231"/>
      <c r="K63" s="231"/>
      <c r="L63" s="231"/>
      <c r="M63" s="231"/>
      <c r="N63" s="231"/>
      <c r="O63" s="231"/>
      <c r="P63" s="231"/>
      <c r="Q63" s="231"/>
      <c r="R63" s="231"/>
      <c r="S63" s="231"/>
      <c r="T63" s="231"/>
      <c r="U63" s="231"/>
      <c r="V63" s="231"/>
      <c r="W63" s="231"/>
      <c r="X63" s="231"/>
      <c r="Y63" s="212"/>
      <c r="Z63" s="212"/>
      <c r="AA63" s="212"/>
      <c r="AB63" s="212"/>
      <c r="AC63" s="212"/>
      <c r="AD63" s="212"/>
      <c r="AE63" s="212"/>
      <c r="AF63" s="212"/>
      <c r="AG63" s="212" t="s">
        <v>129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29"/>
      <c r="B64" s="230"/>
      <c r="C64" s="262" t="s">
        <v>186</v>
      </c>
      <c r="D64" s="232"/>
      <c r="E64" s="233">
        <v>0.27</v>
      </c>
      <c r="F64" s="231"/>
      <c r="G64" s="231"/>
      <c r="H64" s="231"/>
      <c r="I64" s="231"/>
      <c r="J64" s="231"/>
      <c r="K64" s="231"/>
      <c r="L64" s="231"/>
      <c r="M64" s="231"/>
      <c r="N64" s="231"/>
      <c r="O64" s="231"/>
      <c r="P64" s="231"/>
      <c r="Q64" s="231"/>
      <c r="R64" s="231"/>
      <c r="S64" s="231"/>
      <c r="T64" s="231"/>
      <c r="U64" s="231"/>
      <c r="V64" s="231"/>
      <c r="W64" s="231"/>
      <c r="X64" s="231"/>
      <c r="Y64" s="212"/>
      <c r="Z64" s="212"/>
      <c r="AA64" s="212"/>
      <c r="AB64" s="212"/>
      <c r="AC64" s="212"/>
      <c r="AD64" s="212"/>
      <c r="AE64" s="212"/>
      <c r="AF64" s="212"/>
      <c r="AG64" s="212" t="s">
        <v>129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29"/>
      <c r="B65" s="230"/>
      <c r="C65" s="263" t="s">
        <v>131</v>
      </c>
      <c r="D65" s="234"/>
      <c r="E65" s="235">
        <v>0.27</v>
      </c>
      <c r="F65" s="231"/>
      <c r="G65" s="231"/>
      <c r="H65" s="231"/>
      <c r="I65" s="231"/>
      <c r="J65" s="231"/>
      <c r="K65" s="231"/>
      <c r="L65" s="231"/>
      <c r="M65" s="231"/>
      <c r="N65" s="231"/>
      <c r="O65" s="231"/>
      <c r="P65" s="231"/>
      <c r="Q65" s="231"/>
      <c r="R65" s="231"/>
      <c r="S65" s="231"/>
      <c r="T65" s="231"/>
      <c r="U65" s="231"/>
      <c r="V65" s="231"/>
      <c r="W65" s="231"/>
      <c r="X65" s="231"/>
      <c r="Y65" s="212"/>
      <c r="Z65" s="212"/>
      <c r="AA65" s="212"/>
      <c r="AB65" s="212"/>
      <c r="AC65" s="212"/>
      <c r="AD65" s="212"/>
      <c r="AE65" s="212"/>
      <c r="AF65" s="212"/>
      <c r="AG65" s="212" t="s">
        <v>129</v>
      </c>
      <c r="AH65" s="212">
        <v>1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29"/>
      <c r="B66" s="230"/>
      <c r="C66" s="265" t="s">
        <v>187</v>
      </c>
      <c r="D66" s="236"/>
      <c r="E66" s="237">
        <v>5.3999999999999999E-2</v>
      </c>
      <c r="F66" s="231"/>
      <c r="G66" s="231"/>
      <c r="H66" s="231"/>
      <c r="I66" s="231"/>
      <c r="J66" s="231"/>
      <c r="K66" s="231"/>
      <c r="L66" s="231"/>
      <c r="M66" s="231"/>
      <c r="N66" s="231"/>
      <c r="O66" s="231"/>
      <c r="P66" s="231"/>
      <c r="Q66" s="231"/>
      <c r="R66" s="231"/>
      <c r="S66" s="231"/>
      <c r="T66" s="231"/>
      <c r="U66" s="231"/>
      <c r="V66" s="231"/>
      <c r="W66" s="231"/>
      <c r="X66" s="231"/>
      <c r="Y66" s="212"/>
      <c r="Z66" s="212"/>
      <c r="AA66" s="212"/>
      <c r="AB66" s="212"/>
      <c r="AC66" s="212"/>
      <c r="AD66" s="212"/>
      <c r="AE66" s="212"/>
      <c r="AF66" s="212"/>
      <c r="AG66" s="212" t="s">
        <v>129</v>
      </c>
      <c r="AH66" s="212">
        <v>4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49">
        <v>14</v>
      </c>
      <c r="B67" s="250" t="s">
        <v>188</v>
      </c>
      <c r="C67" s="261" t="s">
        <v>189</v>
      </c>
      <c r="D67" s="251" t="s">
        <v>176</v>
      </c>
      <c r="E67" s="252">
        <v>1.54</v>
      </c>
      <c r="F67" s="253"/>
      <c r="G67" s="254">
        <f>ROUND(E67*F67,2)</f>
        <v>0</v>
      </c>
      <c r="H67" s="253"/>
      <c r="I67" s="254">
        <f>ROUND(E67*H67,2)</f>
        <v>0</v>
      </c>
      <c r="J67" s="253"/>
      <c r="K67" s="254">
        <f>ROUND(E67*J67,2)</f>
        <v>0</v>
      </c>
      <c r="L67" s="254">
        <v>21</v>
      </c>
      <c r="M67" s="254">
        <f>G67*(1+L67/100)</f>
        <v>0</v>
      </c>
      <c r="N67" s="254">
        <v>3.9199999999999999E-2</v>
      </c>
      <c r="O67" s="254">
        <f>ROUND(E67*N67,2)</f>
        <v>0.06</v>
      </c>
      <c r="P67" s="254">
        <v>0</v>
      </c>
      <c r="Q67" s="254">
        <f>ROUND(E67*P67,2)</f>
        <v>0</v>
      </c>
      <c r="R67" s="254"/>
      <c r="S67" s="254" t="s">
        <v>125</v>
      </c>
      <c r="T67" s="255" t="s">
        <v>125</v>
      </c>
      <c r="U67" s="231">
        <v>1.05</v>
      </c>
      <c r="V67" s="231">
        <f>ROUND(E67*U67,2)</f>
        <v>1.62</v>
      </c>
      <c r="W67" s="231"/>
      <c r="X67" s="231" t="s">
        <v>126</v>
      </c>
      <c r="Y67" s="212"/>
      <c r="Z67" s="212"/>
      <c r="AA67" s="212"/>
      <c r="AB67" s="212"/>
      <c r="AC67" s="212"/>
      <c r="AD67" s="212"/>
      <c r="AE67" s="212"/>
      <c r="AF67" s="212"/>
      <c r="AG67" s="212" t="s">
        <v>136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29"/>
      <c r="B68" s="230"/>
      <c r="C68" s="262" t="s">
        <v>185</v>
      </c>
      <c r="D68" s="232"/>
      <c r="E68" s="233"/>
      <c r="F68" s="231"/>
      <c r="G68" s="231"/>
      <c r="H68" s="231"/>
      <c r="I68" s="231"/>
      <c r="J68" s="231"/>
      <c r="K68" s="231"/>
      <c r="L68" s="231"/>
      <c r="M68" s="231"/>
      <c r="N68" s="231"/>
      <c r="O68" s="231"/>
      <c r="P68" s="231"/>
      <c r="Q68" s="231"/>
      <c r="R68" s="231"/>
      <c r="S68" s="231"/>
      <c r="T68" s="231"/>
      <c r="U68" s="231"/>
      <c r="V68" s="231"/>
      <c r="W68" s="231"/>
      <c r="X68" s="231"/>
      <c r="Y68" s="212"/>
      <c r="Z68" s="212"/>
      <c r="AA68" s="212"/>
      <c r="AB68" s="212"/>
      <c r="AC68" s="212"/>
      <c r="AD68" s="212"/>
      <c r="AE68" s="212"/>
      <c r="AF68" s="212"/>
      <c r="AG68" s="212" t="s">
        <v>129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29"/>
      <c r="B69" s="230"/>
      <c r="C69" s="262" t="s">
        <v>190</v>
      </c>
      <c r="D69" s="232"/>
      <c r="E69" s="233"/>
      <c r="F69" s="231"/>
      <c r="G69" s="231"/>
      <c r="H69" s="231"/>
      <c r="I69" s="231"/>
      <c r="J69" s="231"/>
      <c r="K69" s="231"/>
      <c r="L69" s="231"/>
      <c r="M69" s="231"/>
      <c r="N69" s="231"/>
      <c r="O69" s="231"/>
      <c r="P69" s="231"/>
      <c r="Q69" s="231"/>
      <c r="R69" s="231"/>
      <c r="S69" s="231"/>
      <c r="T69" s="231"/>
      <c r="U69" s="231"/>
      <c r="V69" s="231"/>
      <c r="W69" s="231"/>
      <c r="X69" s="231"/>
      <c r="Y69" s="212"/>
      <c r="Z69" s="212"/>
      <c r="AA69" s="212"/>
      <c r="AB69" s="212"/>
      <c r="AC69" s="212"/>
      <c r="AD69" s="212"/>
      <c r="AE69" s="212"/>
      <c r="AF69" s="212"/>
      <c r="AG69" s="212" t="s">
        <v>129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29"/>
      <c r="B70" s="230"/>
      <c r="C70" s="262" t="s">
        <v>191</v>
      </c>
      <c r="D70" s="232"/>
      <c r="E70" s="233">
        <v>1.54</v>
      </c>
      <c r="F70" s="231"/>
      <c r="G70" s="231"/>
      <c r="H70" s="231"/>
      <c r="I70" s="231"/>
      <c r="J70" s="231"/>
      <c r="K70" s="231"/>
      <c r="L70" s="231"/>
      <c r="M70" s="231"/>
      <c r="N70" s="231"/>
      <c r="O70" s="231"/>
      <c r="P70" s="231"/>
      <c r="Q70" s="231"/>
      <c r="R70" s="231"/>
      <c r="S70" s="231"/>
      <c r="T70" s="231"/>
      <c r="U70" s="231"/>
      <c r="V70" s="231"/>
      <c r="W70" s="231"/>
      <c r="X70" s="231"/>
      <c r="Y70" s="212"/>
      <c r="Z70" s="212"/>
      <c r="AA70" s="212"/>
      <c r="AB70" s="212"/>
      <c r="AC70" s="212"/>
      <c r="AD70" s="212"/>
      <c r="AE70" s="212"/>
      <c r="AF70" s="212"/>
      <c r="AG70" s="212" t="s">
        <v>129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29"/>
      <c r="B71" s="230"/>
      <c r="C71" s="263" t="s">
        <v>131</v>
      </c>
      <c r="D71" s="234"/>
      <c r="E71" s="235">
        <v>1.54</v>
      </c>
      <c r="F71" s="231"/>
      <c r="G71" s="231"/>
      <c r="H71" s="231"/>
      <c r="I71" s="231"/>
      <c r="J71" s="231"/>
      <c r="K71" s="231"/>
      <c r="L71" s="231"/>
      <c r="M71" s="231"/>
      <c r="N71" s="231"/>
      <c r="O71" s="231"/>
      <c r="P71" s="231"/>
      <c r="Q71" s="231"/>
      <c r="R71" s="231"/>
      <c r="S71" s="231"/>
      <c r="T71" s="231"/>
      <c r="U71" s="231"/>
      <c r="V71" s="231"/>
      <c r="W71" s="231"/>
      <c r="X71" s="231"/>
      <c r="Y71" s="212"/>
      <c r="Z71" s="212"/>
      <c r="AA71" s="212"/>
      <c r="AB71" s="212"/>
      <c r="AC71" s="212"/>
      <c r="AD71" s="212"/>
      <c r="AE71" s="212"/>
      <c r="AF71" s="212"/>
      <c r="AG71" s="212" t="s">
        <v>129</v>
      </c>
      <c r="AH71" s="212">
        <v>1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49">
        <v>15</v>
      </c>
      <c r="B72" s="250" t="s">
        <v>192</v>
      </c>
      <c r="C72" s="261" t="s">
        <v>193</v>
      </c>
      <c r="D72" s="251" t="s">
        <v>176</v>
      </c>
      <c r="E72" s="252">
        <v>1.54</v>
      </c>
      <c r="F72" s="253"/>
      <c r="G72" s="254">
        <f>ROUND(E72*F72,2)</f>
        <v>0</v>
      </c>
      <c r="H72" s="253"/>
      <c r="I72" s="254">
        <f>ROUND(E72*H72,2)</f>
        <v>0</v>
      </c>
      <c r="J72" s="253"/>
      <c r="K72" s="254">
        <f>ROUND(E72*J72,2)</f>
        <v>0</v>
      </c>
      <c r="L72" s="254">
        <v>21</v>
      </c>
      <c r="M72" s="254">
        <f>G72*(1+L72/100)</f>
        <v>0</v>
      </c>
      <c r="N72" s="254">
        <v>0</v>
      </c>
      <c r="O72" s="254">
        <f>ROUND(E72*N72,2)</f>
        <v>0</v>
      </c>
      <c r="P72" s="254">
        <v>0</v>
      </c>
      <c r="Q72" s="254">
        <f>ROUND(E72*P72,2)</f>
        <v>0</v>
      </c>
      <c r="R72" s="254"/>
      <c r="S72" s="254" t="s">
        <v>125</v>
      </c>
      <c r="T72" s="255" t="s">
        <v>125</v>
      </c>
      <c r="U72" s="231">
        <v>0.32</v>
      </c>
      <c r="V72" s="231">
        <f>ROUND(E72*U72,2)</f>
        <v>0.49</v>
      </c>
      <c r="W72" s="231"/>
      <c r="X72" s="231" t="s">
        <v>126</v>
      </c>
      <c r="Y72" s="212"/>
      <c r="Z72" s="212"/>
      <c r="AA72" s="212"/>
      <c r="AB72" s="212"/>
      <c r="AC72" s="212"/>
      <c r="AD72" s="212"/>
      <c r="AE72" s="212"/>
      <c r="AF72" s="212"/>
      <c r="AG72" s="212" t="s">
        <v>136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29"/>
      <c r="B73" s="230"/>
      <c r="C73" s="264" t="s">
        <v>194</v>
      </c>
      <c r="D73" s="257"/>
      <c r="E73" s="257"/>
      <c r="F73" s="257"/>
      <c r="G73" s="257"/>
      <c r="H73" s="231"/>
      <c r="I73" s="231"/>
      <c r="J73" s="231"/>
      <c r="K73" s="231"/>
      <c r="L73" s="231"/>
      <c r="M73" s="231"/>
      <c r="N73" s="231"/>
      <c r="O73" s="231"/>
      <c r="P73" s="231"/>
      <c r="Q73" s="231"/>
      <c r="R73" s="231"/>
      <c r="S73" s="231"/>
      <c r="T73" s="231"/>
      <c r="U73" s="231"/>
      <c r="V73" s="231"/>
      <c r="W73" s="231"/>
      <c r="X73" s="231"/>
      <c r="Y73" s="212"/>
      <c r="Z73" s="212"/>
      <c r="AA73" s="212"/>
      <c r="AB73" s="212"/>
      <c r="AC73" s="212"/>
      <c r="AD73" s="212"/>
      <c r="AE73" s="212"/>
      <c r="AF73" s="212"/>
      <c r="AG73" s="212" t="s">
        <v>146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29"/>
      <c r="B74" s="230"/>
      <c r="C74" s="262" t="s">
        <v>195</v>
      </c>
      <c r="D74" s="232"/>
      <c r="E74" s="233"/>
      <c r="F74" s="231"/>
      <c r="G74" s="231"/>
      <c r="H74" s="231"/>
      <c r="I74" s="231"/>
      <c r="J74" s="231"/>
      <c r="K74" s="231"/>
      <c r="L74" s="231"/>
      <c r="M74" s="231"/>
      <c r="N74" s="231"/>
      <c r="O74" s="231"/>
      <c r="P74" s="231"/>
      <c r="Q74" s="231"/>
      <c r="R74" s="231"/>
      <c r="S74" s="231"/>
      <c r="T74" s="231"/>
      <c r="U74" s="231"/>
      <c r="V74" s="231"/>
      <c r="W74" s="231"/>
      <c r="X74" s="231"/>
      <c r="Y74" s="212"/>
      <c r="Z74" s="212"/>
      <c r="AA74" s="212"/>
      <c r="AB74" s="212"/>
      <c r="AC74" s="212"/>
      <c r="AD74" s="212"/>
      <c r="AE74" s="212"/>
      <c r="AF74" s="212"/>
      <c r="AG74" s="212" t="s">
        <v>129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29"/>
      <c r="B75" s="230"/>
      <c r="C75" s="262" t="s">
        <v>196</v>
      </c>
      <c r="D75" s="232"/>
      <c r="E75" s="233">
        <v>1.54</v>
      </c>
      <c r="F75" s="231"/>
      <c r="G75" s="231"/>
      <c r="H75" s="231"/>
      <c r="I75" s="231"/>
      <c r="J75" s="231"/>
      <c r="K75" s="231"/>
      <c r="L75" s="231"/>
      <c r="M75" s="231"/>
      <c r="N75" s="231"/>
      <c r="O75" s="231"/>
      <c r="P75" s="231"/>
      <c r="Q75" s="231"/>
      <c r="R75" s="231"/>
      <c r="S75" s="231"/>
      <c r="T75" s="231"/>
      <c r="U75" s="231"/>
      <c r="V75" s="231"/>
      <c r="W75" s="231"/>
      <c r="X75" s="231"/>
      <c r="Y75" s="212"/>
      <c r="Z75" s="212"/>
      <c r="AA75" s="212"/>
      <c r="AB75" s="212"/>
      <c r="AC75" s="212"/>
      <c r="AD75" s="212"/>
      <c r="AE75" s="212"/>
      <c r="AF75" s="212"/>
      <c r="AG75" s="212" t="s">
        <v>129</v>
      </c>
      <c r="AH75" s="212">
        <v>5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29"/>
      <c r="B76" s="230"/>
      <c r="C76" s="263" t="s">
        <v>131</v>
      </c>
      <c r="D76" s="234"/>
      <c r="E76" s="235">
        <v>1.54</v>
      </c>
      <c r="F76" s="231"/>
      <c r="G76" s="231"/>
      <c r="H76" s="231"/>
      <c r="I76" s="231"/>
      <c r="J76" s="231"/>
      <c r="K76" s="231"/>
      <c r="L76" s="231"/>
      <c r="M76" s="231"/>
      <c r="N76" s="231"/>
      <c r="O76" s="231"/>
      <c r="P76" s="231"/>
      <c r="Q76" s="231"/>
      <c r="R76" s="231"/>
      <c r="S76" s="231"/>
      <c r="T76" s="231"/>
      <c r="U76" s="231"/>
      <c r="V76" s="231"/>
      <c r="W76" s="231"/>
      <c r="X76" s="231"/>
      <c r="Y76" s="212"/>
      <c r="Z76" s="212"/>
      <c r="AA76" s="212"/>
      <c r="AB76" s="212"/>
      <c r="AC76" s="212"/>
      <c r="AD76" s="212"/>
      <c r="AE76" s="212"/>
      <c r="AF76" s="212"/>
      <c r="AG76" s="212" t="s">
        <v>129</v>
      </c>
      <c r="AH76" s="212">
        <v>1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x14ac:dyDescent="0.2">
      <c r="A77" s="243" t="s">
        <v>120</v>
      </c>
      <c r="B77" s="244" t="s">
        <v>81</v>
      </c>
      <c r="C77" s="260" t="s">
        <v>82</v>
      </c>
      <c r="D77" s="245"/>
      <c r="E77" s="246"/>
      <c r="F77" s="247"/>
      <c r="G77" s="247">
        <f>SUMIF(AG78:AG140,"&lt;&gt;NOR",G78:G140)</f>
        <v>0</v>
      </c>
      <c r="H77" s="247"/>
      <c r="I77" s="247">
        <f>SUM(I78:I140)</f>
        <v>0</v>
      </c>
      <c r="J77" s="247"/>
      <c r="K77" s="247">
        <f>SUM(K78:K140)</f>
        <v>0</v>
      </c>
      <c r="L77" s="247"/>
      <c r="M77" s="247">
        <f>SUM(M78:M140)</f>
        <v>0</v>
      </c>
      <c r="N77" s="247"/>
      <c r="O77" s="247">
        <f>SUM(O78:O140)</f>
        <v>61.230000000000004</v>
      </c>
      <c r="P77" s="247"/>
      <c r="Q77" s="247">
        <f>SUM(Q78:Q140)</f>
        <v>0</v>
      </c>
      <c r="R77" s="247"/>
      <c r="S77" s="247"/>
      <c r="T77" s="248"/>
      <c r="U77" s="242"/>
      <c r="V77" s="242">
        <f>SUM(V78:V140)</f>
        <v>40.19</v>
      </c>
      <c r="W77" s="242"/>
      <c r="X77" s="242"/>
      <c r="AG77" t="s">
        <v>121</v>
      </c>
    </row>
    <row r="78" spans="1:60" outlineLevel="1" x14ac:dyDescent="0.2">
      <c r="A78" s="249">
        <v>16</v>
      </c>
      <c r="B78" s="250" t="s">
        <v>197</v>
      </c>
      <c r="C78" s="261" t="s">
        <v>198</v>
      </c>
      <c r="D78" s="251" t="s">
        <v>176</v>
      </c>
      <c r="E78" s="252">
        <v>7.1</v>
      </c>
      <c r="F78" s="253"/>
      <c r="G78" s="254">
        <f>ROUND(E78*F78,2)</f>
        <v>0</v>
      </c>
      <c r="H78" s="253"/>
      <c r="I78" s="254">
        <f>ROUND(E78*H78,2)</f>
        <v>0</v>
      </c>
      <c r="J78" s="253"/>
      <c r="K78" s="254">
        <f>ROUND(E78*J78,2)</f>
        <v>0</v>
      </c>
      <c r="L78" s="254">
        <v>21</v>
      </c>
      <c r="M78" s="254">
        <f>G78*(1+L78/100)</f>
        <v>0</v>
      </c>
      <c r="N78" s="254">
        <v>7.3899999999999993E-2</v>
      </c>
      <c r="O78" s="254">
        <f>ROUND(E78*N78,2)</f>
        <v>0.52</v>
      </c>
      <c r="P78" s="254">
        <v>0</v>
      </c>
      <c r="Q78" s="254">
        <f>ROUND(E78*P78,2)</f>
        <v>0</v>
      </c>
      <c r="R78" s="254"/>
      <c r="S78" s="254" t="s">
        <v>125</v>
      </c>
      <c r="T78" s="255" t="s">
        <v>125</v>
      </c>
      <c r="U78" s="231">
        <v>0.45200000000000001</v>
      </c>
      <c r="V78" s="231">
        <f>ROUND(E78*U78,2)</f>
        <v>3.21</v>
      </c>
      <c r="W78" s="231"/>
      <c r="X78" s="231" t="s">
        <v>126</v>
      </c>
      <c r="Y78" s="212"/>
      <c r="Z78" s="212"/>
      <c r="AA78" s="212"/>
      <c r="AB78" s="212"/>
      <c r="AC78" s="212"/>
      <c r="AD78" s="212"/>
      <c r="AE78" s="212"/>
      <c r="AF78" s="212"/>
      <c r="AG78" s="212" t="s">
        <v>127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29"/>
      <c r="B79" s="230"/>
      <c r="C79" s="262" t="s">
        <v>199</v>
      </c>
      <c r="D79" s="232"/>
      <c r="E79" s="233"/>
      <c r="F79" s="231"/>
      <c r="G79" s="231"/>
      <c r="H79" s="231"/>
      <c r="I79" s="231"/>
      <c r="J79" s="231"/>
      <c r="K79" s="231"/>
      <c r="L79" s="231"/>
      <c r="M79" s="231"/>
      <c r="N79" s="231"/>
      <c r="O79" s="231"/>
      <c r="P79" s="231"/>
      <c r="Q79" s="231"/>
      <c r="R79" s="231"/>
      <c r="S79" s="231"/>
      <c r="T79" s="231"/>
      <c r="U79" s="231"/>
      <c r="V79" s="231"/>
      <c r="W79" s="231"/>
      <c r="X79" s="231"/>
      <c r="Y79" s="212"/>
      <c r="Z79" s="212"/>
      <c r="AA79" s="212"/>
      <c r="AB79" s="212"/>
      <c r="AC79" s="212"/>
      <c r="AD79" s="212"/>
      <c r="AE79" s="212"/>
      <c r="AF79" s="212"/>
      <c r="AG79" s="212" t="s">
        <v>129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29"/>
      <c r="B80" s="230"/>
      <c r="C80" s="262" t="s">
        <v>200</v>
      </c>
      <c r="D80" s="232"/>
      <c r="E80" s="233"/>
      <c r="F80" s="231"/>
      <c r="G80" s="231"/>
      <c r="H80" s="231"/>
      <c r="I80" s="231"/>
      <c r="J80" s="231"/>
      <c r="K80" s="231"/>
      <c r="L80" s="231"/>
      <c r="M80" s="231"/>
      <c r="N80" s="231"/>
      <c r="O80" s="231"/>
      <c r="P80" s="231"/>
      <c r="Q80" s="231"/>
      <c r="R80" s="231"/>
      <c r="S80" s="231"/>
      <c r="T80" s="231"/>
      <c r="U80" s="231"/>
      <c r="V80" s="231"/>
      <c r="W80" s="231"/>
      <c r="X80" s="231"/>
      <c r="Y80" s="212"/>
      <c r="Z80" s="212"/>
      <c r="AA80" s="212"/>
      <c r="AB80" s="212"/>
      <c r="AC80" s="212"/>
      <c r="AD80" s="212"/>
      <c r="AE80" s="212"/>
      <c r="AF80" s="212"/>
      <c r="AG80" s="212" t="s">
        <v>129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29"/>
      <c r="B81" s="230"/>
      <c r="C81" s="262" t="s">
        <v>201</v>
      </c>
      <c r="D81" s="232"/>
      <c r="E81" s="233"/>
      <c r="F81" s="231"/>
      <c r="G81" s="231"/>
      <c r="H81" s="231"/>
      <c r="I81" s="231"/>
      <c r="J81" s="231"/>
      <c r="K81" s="231"/>
      <c r="L81" s="231"/>
      <c r="M81" s="231"/>
      <c r="N81" s="231"/>
      <c r="O81" s="231"/>
      <c r="P81" s="231"/>
      <c r="Q81" s="231"/>
      <c r="R81" s="231"/>
      <c r="S81" s="231"/>
      <c r="T81" s="231"/>
      <c r="U81" s="231"/>
      <c r="V81" s="231"/>
      <c r="W81" s="231"/>
      <c r="X81" s="231"/>
      <c r="Y81" s="212"/>
      <c r="Z81" s="212"/>
      <c r="AA81" s="212"/>
      <c r="AB81" s="212"/>
      <c r="AC81" s="212"/>
      <c r="AD81" s="212"/>
      <c r="AE81" s="212"/>
      <c r="AF81" s="212"/>
      <c r="AG81" s="212" t="s">
        <v>129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29"/>
      <c r="B82" s="230"/>
      <c r="C82" s="262" t="s">
        <v>202</v>
      </c>
      <c r="D82" s="232"/>
      <c r="E82" s="233">
        <v>7.1</v>
      </c>
      <c r="F82" s="231"/>
      <c r="G82" s="231"/>
      <c r="H82" s="231"/>
      <c r="I82" s="231"/>
      <c r="J82" s="231"/>
      <c r="K82" s="231"/>
      <c r="L82" s="231"/>
      <c r="M82" s="231"/>
      <c r="N82" s="231"/>
      <c r="O82" s="231"/>
      <c r="P82" s="231"/>
      <c r="Q82" s="231"/>
      <c r="R82" s="231"/>
      <c r="S82" s="231"/>
      <c r="T82" s="231"/>
      <c r="U82" s="231"/>
      <c r="V82" s="231"/>
      <c r="W82" s="231"/>
      <c r="X82" s="231"/>
      <c r="Y82" s="212"/>
      <c r="Z82" s="212"/>
      <c r="AA82" s="212"/>
      <c r="AB82" s="212"/>
      <c r="AC82" s="212"/>
      <c r="AD82" s="212"/>
      <c r="AE82" s="212"/>
      <c r="AF82" s="212"/>
      <c r="AG82" s="212" t="s">
        <v>129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49">
        <v>17</v>
      </c>
      <c r="B83" s="250" t="s">
        <v>203</v>
      </c>
      <c r="C83" s="261" t="s">
        <v>204</v>
      </c>
      <c r="D83" s="251" t="s">
        <v>176</v>
      </c>
      <c r="E83" s="252">
        <v>7.81</v>
      </c>
      <c r="F83" s="253"/>
      <c r="G83" s="254">
        <f>ROUND(E83*F83,2)</f>
        <v>0</v>
      </c>
      <c r="H83" s="253"/>
      <c r="I83" s="254">
        <f>ROUND(E83*H83,2)</f>
        <v>0</v>
      </c>
      <c r="J83" s="253"/>
      <c r="K83" s="254">
        <f>ROUND(E83*J83,2)</f>
        <v>0</v>
      </c>
      <c r="L83" s="254">
        <v>21</v>
      </c>
      <c r="M83" s="254">
        <f>G83*(1+L83/100)</f>
        <v>0</v>
      </c>
      <c r="N83" s="254">
        <v>0.13100000000000001</v>
      </c>
      <c r="O83" s="254">
        <f>ROUND(E83*N83,2)</f>
        <v>1.02</v>
      </c>
      <c r="P83" s="254">
        <v>0</v>
      </c>
      <c r="Q83" s="254">
        <f>ROUND(E83*P83,2)</f>
        <v>0</v>
      </c>
      <c r="R83" s="254" t="s">
        <v>164</v>
      </c>
      <c r="S83" s="254" t="s">
        <v>125</v>
      </c>
      <c r="T83" s="255" t="s">
        <v>125</v>
      </c>
      <c r="U83" s="231">
        <v>0</v>
      </c>
      <c r="V83" s="231">
        <f>ROUND(E83*U83,2)</f>
        <v>0</v>
      </c>
      <c r="W83" s="231"/>
      <c r="X83" s="231" t="s">
        <v>165</v>
      </c>
      <c r="Y83" s="212"/>
      <c r="Z83" s="212"/>
      <c r="AA83" s="212"/>
      <c r="AB83" s="212"/>
      <c r="AC83" s="212"/>
      <c r="AD83" s="212"/>
      <c r="AE83" s="212"/>
      <c r="AF83" s="212"/>
      <c r="AG83" s="212" t="s">
        <v>166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29"/>
      <c r="B84" s="230"/>
      <c r="C84" s="262" t="s">
        <v>199</v>
      </c>
      <c r="D84" s="232"/>
      <c r="E84" s="233"/>
      <c r="F84" s="231"/>
      <c r="G84" s="231"/>
      <c r="H84" s="231"/>
      <c r="I84" s="231"/>
      <c r="J84" s="231"/>
      <c r="K84" s="231"/>
      <c r="L84" s="231"/>
      <c r="M84" s="231"/>
      <c r="N84" s="231"/>
      <c r="O84" s="231"/>
      <c r="P84" s="231"/>
      <c r="Q84" s="231"/>
      <c r="R84" s="231"/>
      <c r="S84" s="231"/>
      <c r="T84" s="231"/>
      <c r="U84" s="231"/>
      <c r="V84" s="231"/>
      <c r="W84" s="231"/>
      <c r="X84" s="231"/>
      <c r="Y84" s="212"/>
      <c r="Z84" s="212"/>
      <c r="AA84" s="212"/>
      <c r="AB84" s="212"/>
      <c r="AC84" s="212"/>
      <c r="AD84" s="212"/>
      <c r="AE84" s="212"/>
      <c r="AF84" s="212"/>
      <c r="AG84" s="212" t="s">
        <v>129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29"/>
      <c r="B85" s="230"/>
      <c r="C85" s="262" t="s">
        <v>200</v>
      </c>
      <c r="D85" s="232"/>
      <c r="E85" s="233"/>
      <c r="F85" s="231"/>
      <c r="G85" s="231"/>
      <c r="H85" s="231"/>
      <c r="I85" s="231"/>
      <c r="J85" s="231"/>
      <c r="K85" s="231"/>
      <c r="L85" s="231"/>
      <c r="M85" s="231"/>
      <c r="N85" s="231"/>
      <c r="O85" s="231"/>
      <c r="P85" s="231"/>
      <c r="Q85" s="231"/>
      <c r="R85" s="231"/>
      <c r="S85" s="231"/>
      <c r="T85" s="231"/>
      <c r="U85" s="231"/>
      <c r="V85" s="231"/>
      <c r="W85" s="231"/>
      <c r="X85" s="231"/>
      <c r="Y85" s="212"/>
      <c r="Z85" s="212"/>
      <c r="AA85" s="212"/>
      <c r="AB85" s="212"/>
      <c r="AC85" s="212"/>
      <c r="AD85" s="212"/>
      <c r="AE85" s="212"/>
      <c r="AF85" s="212"/>
      <c r="AG85" s="212" t="s">
        <v>129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29"/>
      <c r="B86" s="230"/>
      <c r="C86" s="262" t="s">
        <v>201</v>
      </c>
      <c r="D86" s="232"/>
      <c r="E86" s="233"/>
      <c r="F86" s="231"/>
      <c r="G86" s="231"/>
      <c r="H86" s="231"/>
      <c r="I86" s="231"/>
      <c r="J86" s="231"/>
      <c r="K86" s="231"/>
      <c r="L86" s="231"/>
      <c r="M86" s="231"/>
      <c r="N86" s="231"/>
      <c r="O86" s="231"/>
      <c r="P86" s="231"/>
      <c r="Q86" s="231"/>
      <c r="R86" s="231"/>
      <c r="S86" s="231"/>
      <c r="T86" s="231"/>
      <c r="U86" s="231"/>
      <c r="V86" s="231"/>
      <c r="W86" s="231"/>
      <c r="X86" s="231"/>
      <c r="Y86" s="212"/>
      <c r="Z86" s="212"/>
      <c r="AA86" s="212"/>
      <c r="AB86" s="212"/>
      <c r="AC86" s="212"/>
      <c r="AD86" s="212"/>
      <c r="AE86" s="212"/>
      <c r="AF86" s="212"/>
      <c r="AG86" s="212" t="s">
        <v>129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29"/>
      <c r="B87" s="230"/>
      <c r="C87" s="262" t="s">
        <v>202</v>
      </c>
      <c r="D87" s="232"/>
      <c r="E87" s="233">
        <v>7.1</v>
      </c>
      <c r="F87" s="231"/>
      <c r="G87" s="231"/>
      <c r="H87" s="231"/>
      <c r="I87" s="231"/>
      <c r="J87" s="231"/>
      <c r="K87" s="231"/>
      <c r="L87" s="231"/>
      <c r="M87" s="231"/>
      <c r="N87" s="231"/>
      <c r="O87" s="231"/>
      <c r="P87" s="231"/>
      <c r="Q87" s="231"/>
      <c r="R87" s="231"/>
      <c r="S87" s="231"/>
      <c r="T87" s="231"/>
      <c r="U87" s="231"/>
      <c r="V87" s="231"/>
      <c r="W87" s="231"/>
      <c r="X87" s="231"/>
      <c r="Y87" s="212"/>
      <c r="Z87" s="212"/>
      <c r="AA87" s="212"/>
      <c r="AB87" s="212"/>
      <c r="AC87" s="212"/>
      <c r="AD87" s="212"/>
      <c r="AE87" s="212"/>
      <c r="AF87" s="212"/>
      <c r="AG87" s="212" t="s">
        <v>129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29"/>
      <c r="B88" s="230"/>
      <c r="C88" s="263" t="s">
        <v>131</v>
      </c>
      <c r="D88" s="234"/>
      <c r="E88" s="235">
        <v>7.1</v>
      </c>
      <c r="F88" s="231"/>
      <c r="G88" s="231"/>
      <c r="H88" s="231"/>
      <c r="I88" s="231"/>
      <c r="J88" s="231"/>
      <c r="K88" s="231"/>
      <c r="L88" s="231"/>
      <c r="M88" s="231"/>
      <c r="N88" s="231"/>
      <c r="O88" s="231"/>
      <c r="P88" s="231"/>
      <c r="Q88" s="231"/>
      <c r="R88" s="231"/>
      <c r="S88" s="231"/>
      <c r="T88" s="231"/>
      <c r="U88" s="231"/>
      <c r="V88" s="231"/>
      <c r="W88" s="231"/>
      <c r="X88" s="231"/>
      <c r="Y88" s="212"/>
      <c r="Z88" s="212"/>
      <c r="AA88" s="212"/>
      <c r="AB88" s="212"/>
      <c r="AC88" s="212"/>
      <c r="AD88" s="212"/>
      <c r="AE88" s="212"/>
      <c r="AF88" s="212"/>
      <c r="AG88" s="212" t="s">
        <v>129</v>
      </c>
      <c r="AH88" s="212">
        <v>1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29"/>
      <c r="B89" s="230"/>
      <c r="C89" s="265" t="s">
        <v>173</v>
      </c>
      <c r="D89" s="236"/>
      <c r="E89" s="237">
        <v>0.71</v>
      </c>
      <c r="F89" s="231"/>
      <c r="G89" s="231"/>
      <c r="H89" s="231"/>
      <c r="I89" s="231"/>
      <c r="J89" s="231"/>
      <c r="K89" s="231"/>
      <c r="L89" s="231"/>
      <c r="M89" s="231"/>
      <c r="N89" s="231"/>
      <c r="O89" s="231"/>
      <c r="P89" s="231"/>
      <c r="Q89" s="231"/>
      <c r="R89" s="231"/>
      <c r="S89" s="231"/>
      <c r="T89" s="231"/>
      <c r="U89" s="231"/>
      <c r="V89" s="231"/>
      <c r="W89" s="231"/>
      <c r="X89" s="231"/>
      <c r="Y89" s="212"/>
      <c r="Z89" s="212"/>
      <c r="AA89" s="212"/>
      <c r="AB89" s="212"/>
      <c r="AC89" s="212"/>
      <c r="AD89" s="212"/>
      <c r="AE89" s="212"/>
      <c r="AF89" s="212"/>
      <c r="AG89" s="212" t="s">
        <v>129</v>
      </c>
      <c r="AH89" s="212">
        <v>4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49">
        <v>18</v>
      </c>
      <c r="B90" s="250" t="s">
        <v>205</v>
      </c>
      <c r="C90" s="261" t="s">
        <v>206</v>
      </c>
      <c r="D90" s="251" t="s">
        <v>207</v>
      </c>
      <c r="E90" s="252">
        <v>9.3000000000000007</v>
      </c>
      <c r="F90" s="253"/>
      <c r="G90" s="254">
        <f>ROUND(E90*F90,2)</f>
        <v>0</v>
      </c>
      <c r="H90" s="253"/>
      <c r="I90" s="254">
        <f>ROUND(E90*H90,2)</f>
        <v>0</v>
      </c>
      <c r="J90" s="253"/>
      <c r="K90" s="254">
        <f>ROUND(E90*J90,2)</f>
        <v>0</v>
      </c>
      <c r="L90" s="254">
        <v>21</v>
      </c>
      <c r="M90" s="254">
        <f>G90*(1+L90/100)</f>
        <v>0</v>
      </c>
      <c r="N90" s="254">
        <v>3.3E-4</v>
      </c>
      <c r="O90" s="254">
        <f>ROUND(E90*N90,2)</f>
        <v>0</v>
      </c>
      <c r="P90" s="254">
        <v>0</v>
      </c>
      <c r="Q90" s="254">
        <f>ROUND(E90*P90,2)</f>
        <v>0</v>
      </c>
      <c r="R90" s="254"/>
      <c r="S90" s="254" t="s">
        <v>125</v>
      </c>
      <c r="T90" s="255" t="s">
        <v>125</v>
      </c>
      <c r="U90" s="231">
        <v>0.41</v>
      </c>
      <c r="V90" s="231">
        <f>ROUND(E90*U90,2)</f>
        <v>3.81</v>
      </c>
      <c r="W90" s="231"/>
      <c r="X90" s="231" t="s">
        <v>126</v>
      </c>
      <c r="Y90" s="212"/>
      <c r="Z90" s="212"/>
      <c r="AA90" s="212"/>
      <c r="AB90" s="212"/>
      <c r="AC90" s="212"/>
      <c r="AD90" s="212"/>
      <c r="AE90" s="212"/>
      <c r="AF90" s="212"/>
      <c r="AG90" s="212" t="s">
        <v>127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29"/>
      <c r="B91" s="230"/>
      <c r="C91" s="262" t="s">
        <v>199</v>
      </c>
      <c r="D91" s="232"/>
      <c r="E91" s="233"/>
      <c r="F91" s="231"/>
      <c r="G91" s="231"/>
      <c r="H91" s="231"/>
      <c r="I91" s="231"/>
      <c r="J91" s="231"/>
      <c r="K91" s="231"/>
      <c r="L91" s="231"/>
      <c r="M91" s="231"/>
      <c r="N91" s="231"/>
      <c r="O91" s="231"/>
      <c r="P91" s="231"/>
      <c r="Q91" s="231"/>
      <c r="R91" s="231"/>
      <c r="S91" s="231"/>
      <c r="T91" s="231"/>
      <c r="U91" s="231"/>
      <c r="V91" s="231"/>
      <c r="W91" s="231"/>
      <c r="X91" s="231"/>
      <c r="Y91" s="212"/>
      <c r="Z91" s="212"/>
      <c r="AA91" s="212"/>
      <c r="AB91" s="212"/>
      <c r="AC91" s="212"/>
      <c r="AD91" s="212"/>
      <c r="AE91" s="212"/>
      <c r="AF91" s="212"/>
      <c r="AG91" s="212" t="s">
        <v>129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29"/>
      <c r="B92" s="230"/>
      <c r="C92" s="262" t="s">
        <v>200</v>
      </c>
      <c r="D92" s="232"/>
      <c r="E92" s="233"/>
      <c r="F92" s="231"/>
      <c r="G92" s="231"/>
      <c r="H92" s="231"/>
      <c r="I92" s="231"/>
      <c r="J92" s="231"/>
      <c r="K92" s="231"/>
      <c r="L92" s="231"/>
      <c r="M92" s="231"/>
      <c r="N92" s="231"/>
      <c r="O92" s="231"/>
      <c r="P92" s="231"/>
      <c r="Q92" s="231"/>
      <c r="R92" s="231"/>
      <c r="S92" s="231"/>
      <c r="T92" s="231"/>
      <c r="U92" s="231"/>
      <c r="V92" s="231"/>
      <c r="W92" s="231"/>
      <c r="X92" s="231"/>
      <c r="Y92" s="212"/>
      <c r="Z92" s="212"/>
      <c r="AA92" s="212"/>
      <c r="AB92" s="212"/>
      <c r="AC92" s="212"/>
      <c r="AD92" s="212"/>
      <c r="AE92" s="212"/>
      <c r="AF92" s="212"/>
      <c r="AG92" s="212" t="s">
        <v>129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29"/>
      <c r="B93" s="230"/>
      <c r="C93" s="262" t="s">
        <v>201</v>
      </c>
      <c r="D93" s="232"/>
      <c r="E93" s="233"/>
      <c r="F93" s="231"/>
      <c r="G93" s="231"/>
      <c r="H93" s="231"/>
      <c r="I93" s="231"/>
      <c r="J93" s="231"/>
      <c r="K93" s="231"/>
      <c r="L93" s="231"/>
      <c r="M93" s="231"/>
      <c r="N93" s="231"/>
      <c r="O93" s="231"/>
      <c r="P93" s="231"/>
      <c r="Q93" s="231"/>
      <c r="R93" s="231"/>
      <c r="S93" s="231"/>
      <c r="T93" s="231"/>
      <c r="U93" s="231"/>
      <c r="V93" s="231"/>
      <c r="W93" s="231"/>
      <c r="X93" s="231"/>
      <c r="Y93" s="212"/>
      <c r="Z93" s="212"/>
      <c r="AA93" s="212"/>
      <c r="AB93" s="212"/>
      <c r="AC93" s="212"/>
      <c r="AD93" s="212"/>
      <c r="AE93" s="212"/>
      <c r="AF93" s="212"/>
      <c r="AG93" s="212" t="s">
        <v>129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29"/>
      <c r="B94" s="230"/>
      <c r="C94" s="262" t="s">
        <v>202</v>
      </c>
      <c r="D94" s="232"/>
      <c r="E94" s="233">
        <v>7.1</v>
      </c>
      <c r="F94" s="231"/>
      <c r="G94" s="231"/>
      <c r="H94" s="231"/>
      <c r="I94" s="231"/>
      <c r="J94" s="231"/>
      <c r="K94" s="231"/>
      <c r="L94" s="231"/>
      <c r="M94" s="231"/>
      <c r="N94" s="231"/>
      <c r="O94" s="231"/>
      <c r="P94" s="231"/>
      <c r="Q94" s="231"/>
      <c r="R94" s="231"/>
      <c r="S94" s="231"/>
      <c r="T94" s="231"/>
      <c r="U94" s="231"/>
      <c r="V94" s="231"/>
      <c r="W94" s="231"/>
      <c r="X94" s="231"/>
      <c r="Y94" s="212"/>
      <c r="Z94" s="212"/>
      <c r="AA94" s="212"/>
      <c r="AB94" s="212"/>
      <c r="AC94" s="212"/>
      <c r="AD94" s="212"/>
      <c r="AE94" s="212"/>
      <c r="AF94" s="212"/>
      <c r="AG94" s="212" t="s">
        <v>129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29"/>
      <c r="B95" s="230"/>
      <c r="C95" s="263" t="s">
        <v>131</v>
      </c>
      <c r="D95" s="234"/>
      <c r="E95" s="235">
        <v>7.1</v>
      </c>
      <c r="F95" s="231"/>
      <c r="G95" s="231"/>
      <c r="H95" s="231"/>
      <c r="I95" s="231"/>
      <c r="J95" s="231"/>
      <c r="K95" s="231"/>
      <c r="L95" s="231"/>
      <c r="M95" s="231"/>
      <c r="N95" s="231"/>
      <c r="O95" s="231"/>
      <c r="P95" s="231"/>
      <c r="Q95" s="231"/>
      <c r="R95" s="231"/>
      <c r="S95" s="231"/>
      <c r="T95" s="231"/>
      <c r="U95" s="231"/>
      <c r="V95" s="231"/>
      <c r="W95" s="231"/>
      <c r="X95" s="231"/>
      <c r="Y95" s="212"/>
      <c r="Z95" s="212"/>
      <c r="AA95" s="212"/>
      <c r="AB95" s="212"/>
      <c r="AC95" s="212"/>
      <c r="AD95" s="212"/>
      <c r="AE95" s="212"/>
      <c r="AF95" s="212"/>
      <c r="AG95" s="212" t="s">
        <v>129</v>
      </c>
      <c r="AH95" s="212">
        <v>1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29"/>
      <c r="B96" s="230"/>
      <c r="C96" s="262" t="s">
        <v>208</v>
      </c>
      <c r="D96" s="232"/>
      <c r="E96" s="233"/>
      <c r="F96" s="231"/>
      <c r="G96" s="231"/>
      <c r="H96" s="231"/>
      <c r="I96" s="231"/>
      <c r="J96" s="231"/>
      <c r="K96" s="231"/>
      <c r="L96" s="231"/>
      <c r="M96" s="231"/>
      <c r="N96" s="231"/>
      <c r="O96" s="231"/>
      <c r="P96" s="231"/>
      <c r="Q96" s="231"/>
      <c r="R96" s="231"/>
      <c r="S96" s="231"/>
      <c r="T96" s="231"/>
      <c r="U96" s="231"/>
      <c r="V96" s="231"/>
      <c r="W96" s="231"/>
      <c r="X96" s="231"/>
      <c r="Y96" s="212"/>
      <c r="Z96" s="212"/>
      <c r="AA96" s="212"/>
      <c r="AB96" s="212"/>
      <c r="AC96" s="212"/>
      <c r="AD96" s="212"/>
      <c r="AE96" s="212"/>
      <c r="AF96" s="212"/>
      <c r="AG96" s="212" t="s">
        <v>129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29"/>
      <c r="B97" s="230"/>
      <c r="C97" s="262" t="s">
        <v>209</v>
      </c>
      <c r="D97" s="232"/>
      <c r="E97" s="233">
        <v>2.2000000000000002</v>
      </c>
      <c r="F97" s="231"/>
      <c r="G97" s="231"/>
      <c r="H97" s="231"/>
      <c r="I97" s="231"/>
      <c r="J97" s="231"/>
      <c r="K97" s="231"/>
      <c r="L97" s="231"/>
      <c r="M97" s="231"/>
      <c r="N97" s="231"/>
      <c r="O97" s="231"/>
      <c r="P97" s="231"/>
      <c r="Q97" s="231"/>
      <c r="R97" s="231"/>
      <c r="S97" s="231"/>
      <c r="T97" s="231"/>
      <c r="U97" s="231"/>
      <c r="V97" s="231"/>
      <c r="W97" s="231"/>
      <c r="X97" s="231"/>
      <c r="Y97" s="212"/>
      <c r="Z97" s="212"/>
      <c r="AA97" s="212"/>
      <c r="AB97" s="212"/>
      <c r="AC97" s="212"/>
      <c r="AD97" s="212"/>
      <c r="AE97" s="212"/>
      <c r="AF97" s="212"/>
      <c r="AG97" s="212" t="s">
        <v>129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29"/>
      <c r="B98" s="230"/>
      <c r="C98" s="263" t="s">
        <v>131</v>
      </c>
      <c r="D98" s="234"/>
      <c r="E98" s="235">
        <v>2.2000000000000002</v>
      </c>
      <c r="F98" s="231"/>
      <c r="G98" s="231"/>
      <c r="H98" s="231"/>
      <c r="I98" s="231"/>
      <c r="J98" s="231"/>
      <c r="K98" s="231"/>
      <c r="L98" s="231"/>
      <c r="M98" s="231"/>
      <c r="N98" s="231"/>
      <c r="O98" s="231"/>
      <c r="P98" s="231"/>
      <c r="Q98" s="231"/>
      <c r="R98" s="231"/>
      <c r="S98" s="231"/>
      <c r="T98" s="231"/>
      <c r="U98" s="231"/>
      <c r="V98" s="231"/>
      <c r="W98" s="231"/>
      <c r="X98" s="231"/>
      <c r="Y98" s="212"/>
      <c r="Z98" s="212"/>
      <c r="AA98" s="212"/>
      <c r="AB98" s="212"/>
      <c r="AC98" s="212"/>
      <c r="AD98" s="212"/>
      <c r="AE98" s="212"/>
      <c r="AF98" s="212"/>
      <c r="AG98" s="212" t="s">
        <v>129</v>
      </c>
      <c r="AH98" s="212">
        <v>1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ht="22.5" outlineLevel="1" x14ac:dyDescent="0.2">
      <c r="A99" s="249">
        <v>19</v>
      </c>
      <c r="B99" s="250" t="s">
        <v>210</v>
      </c>
      <c r="C99" s="261" t="s">
        <v>211</v>
      </c>
      <c r="D99" s="251" t="s">
        <v>176</v>
      </c>
      <c r="E99" s="252">
        <v>7.1</v>
      </c>
      <c r="F99" s="253"/>
      <c r="G99" s="254">
        <f>ROUND(E99*F99,2)</f>
        <v>0</v>
      </c>
      <c r="H99" s="253"/>
      <c r="I99" s="254">
        <f>ROUND(E99*H99,2)</f>
        <v>0</v>
      </c>
      <c r="J99" s="253"/>
      <c r="K99" s="254">
        <f>ROUND(E99*J99,2)</f>
        <v>0</v>
      </c>
      <c r="L99" s="254">
        <v>21</v>
      </c>
      <c r="M99" s="254">
        <f>G99*(1+L99/100)</f>
        <v>0</v>
      </c>
      <c r="N99" s="254">
        <v>0.378</v>
      </c>
      <c r="O99" s="254">
        <f>ROUND(E99*N99,2)</f>
        <v>2.68</v>
      </c>
      <c r="P99" s="254">
        <v>0</v>
      </c>
      <c r="Q99" s="254">
        <f>ROUND(E99*P99,2)</f>
        <v>0</v>
      </c>
      <c r="R99" s="254"/>
      <c r="S99" s="254" t="s">
        <v>125</v>
      </c>
      <c r="T99" s="255" t="s">
        <v>125</v>
      </c>
      <c r="U99" s="231">
        <v>2.5999999999999999E-2</v>
      </c>
      <c r="V99" s="231">
        <f>ROUND(E99*U99,2)</f>
        <v>0.18</v>
      </c>
      <c r="W99" s="231"/>
      <c r="X99" s="231" t="s">
        <v>126</v>
      </c>
      <c r="Y99" s="212"/>
      <c r="Z99" s="212"/>
      <c r="AA99" s="212"/>
      <c r="AB99" s="212"/>
      <c r="AC99" s="212"/>
      <c r="AD99" s="212"/>
      <c r="AE99" s="212"/>
      <c r="AF99" s="212"/>
      <c r="AG99" s="212" t="s">
        <v>127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29"/>
      <c r="B100" s="230"/>
      <c r="C100" s="262" t="s">
        <v>199</v>
      </c>
      <c r="D100" s="232"/>
      <c r="E100" s="233"/>
      <c r="F100" s="231"/>
      <c r="G100" s="231"/>
      <c r="H100" s="231"/>
      <c r="I100" s="231"/>
      <c r="J100" s="231"/>
      <c r="K100" s="231"/>
      <c r="L100" s="231"/>
      <c r="M100" s="231"/>
      <c r="N100" s="231"/>
      <c r="O100" s="231"/>
      <c r="P100" s="231"/>
      <c r="Q100" s="231"/>
      <c r="R100" s="231"/>
      <c r="S100" s="231"/>
      <c r="T100" s="231"/>
      <c r="U100" s="231"/>
      <c r="V100" s="231"/>
      <c r="W100" s="231"/>
      <c r="X100" s="231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129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29"/>
      <c r="B101" s="230"/>
      <c r="C101" s="262" t="s">
        <v>200</v>
      </c>
      <c r="D101" s="232"/>
      <c r="E101" s="233"/>
      <c r="F101" s="231"/>
      <c r="G101" s="231"/>
      <c r="H101" s="231"/>
      <c r="I101" s="231"/>
      <c r="J101" s="231"/>
      <c r="K101" s="231"/>
      <c r="L101" s="231"/>
      <c r="M101" s="231"/>
      <c r="N101" s="231"/>
      <c r="O101" s="231"/>
      <c r="P101" s="231"/>
      <c r="Q101" s="231"/>
      <c r="R101" s="231"/>
      <c r="S101" s="231"/>
      <c r="T101" s="231"/>
      <c r="U101" s="231"/>
      <c r="V101" s="231"/>
      <c r="W101" s="231"/>
      <c r="X101" s="231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129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29"/>
      <c r="B102" s="230"/>
      <c r="C102" s="262" t="s">
        <v>201</v>
      </c>
      <c r="D102" s="232"/>
      <c r="E102" s="233"/>
      <c r="F102" s="231"/>
      <c r="G102" s="231"/>
      <c r="H102" s="231"/>
      <c r="I102" s="231"/>
      <c r="J102" s="231"/>
      <c r="K102" s="231"/>
      <c r="L102" s="231"/>
      <c r="M102" s="231"/>
      <c r="N102" s="231"/>
      <c r="O102" s="231"/>
      <c r="P102" s="231"/>
      <c r="Q102" s="231"/>
      <c r="R102" s="231"/>
      <c r="S102" s="231"/>
      <c r="T102" s="231"/>
      <c r="U102" s="231"/>
      <c r="V102" s="231"/>
      <c r="W102" s="231"/>
      <c r="X102" s="231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129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29"/>
      <c r="B103" s="230"/>
      <c r="C103" s="262" t="s">
        <v>202</v>
      </c>
      <c r="D103" s="232"/>
      <c r="E103" s="233">
        <v>7.1</v>
      </c>
      <c r="F103" s="231"/>
      <c r="G103" s="231"/>
      <c r="H103" s="231"/>
      <c r="I103" s="231"/>
      <c r="J103" s="231"/>
      <c r="K103" s="231"/>
      <c r="L103" s="231"/>
      <c r="M103" s="231"/>
      <c r="N103" s="231"/>
      <c r="O103" s="231"/>
      <c r="P103" s="231"/>
      <c r="Q103" s="231"/>
      <c r="R103" s="231"/>
      <c r="S103" s="231"/>
      <c r="T103" s="231"/>
      <c r="U103" s="231"/>
      <c r="V103" s="231"/>
      <c r="W103" s="231"/>
      <c r="X103" s="231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129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ht="22.5" outlineLevel="1" x14ac:dyDescent="0.2">
      <c r="A104" s="249">
        <v>20</v>
      </c>
      <c r="B104" s="250" t="s">
        <v>212</v>
      </c>
      <c r="C104" s="261" t="s">
        <v>213</v>
      </c>
      <c r="D104" s="251" t="s">
        <v>176</v>
      </c>
      <c r="E104" s="252">
        <v>7.1</v>
      </c>
      <c r="F104" s="253"/>
      <c r="G104" s="254">
        <f>ROUND(E104*F104,2)</f>
        <v>0</v>
      </c>
      <c r="H104" s="253"/>
      <c r="I104" s="254">
        <f>ROUND(E104*H104,2)</f>
        <v>0</v>
      </c>
      <c r="J104" s="253"/>
      <c r="K104" s="254">
        <f>ROUND(E104*J104,2)</f>
        <v>0</v>
      </c>
      <c r="L104" s="254">
        <v>21</v>
      </c>
      <c r="M104" s="254">
        <f>G104*(1+L104/100)</f>
        <v>0</v>
      </c>
      <c r="N104" s="254">
        <v>0.50714999999999999</v>
      </c>
      <c r="O104" s="254">
        <f>ROUND(E104*N104,2)</f>
        <v>3.6</v>
      </c>
      <c r="P104" s="254">
        <v>0</v>
      </c>
      <c r="Q104" s="254">
        <f>ROUND(E104*P104,2)</f>
        <v>0</v>
      </c>
      <c r="R104" s="254"/>
      <c r="S104" s="254" t="s">
        <v>125</v>
      </c>
      <c r="T104" s="255" t="s">
        <v>125</v>
      </c>
      <c r="U104" s="231">
        <v>3.1E-2</v>
      </c>
      <c r="V104" s="231">
        <f>ROUND(E104*U104,2)</f>
        <v>0.22</v>
      </c>
      <c r="W104" s="231"/>
      <c r="X104" s="231" t="s">
        <v>126</v>
      </c>
      <c r="Y104" s="212"/>
      <c r="Z104" s="212"/>
      <c r="AA104" s="212"/>
      <c r="AB104" s="212"/>
      <c r="AC104" s="212"/>
      <c r="AD104" s="212"/>
      <c r="AE104" s="212"/>
      <c r="AF104" s="212"/>
      <c r="AG104" s="212" t="s">
        <v>127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29"/>
      <c r="B105" s="230"/>
      <c r="C105" s="262" t="s">
        <v>199</v>
      </c>
      <c r="D105" s="232"/>
      <c r="E105" s="233"/>
      <c r="F105" s="231"/>
      <c r="G105" s="231"/>
      <c r="H105" s="231"/>
      <c r="I105" s="231"/>
      <c r="J105" s="231"/>
      <c r="K105" s="231"/>
      <c r="L105" s="231"/>
      <c r="M105" s="231"/>
      <c r="N105" s="231"/>
      <c r="O105" s="231"/>
      <c r="P105" s="231"/>
      <c r="Q105" s="231"/>
      <c r="R105" s="231"/>
      <c r="S105" s="231"/>
      <c r="T105" s="231"/>
      <c r="U105" s="231"/>
      <c r="V105" s="231"/>
      <c r="W105" s="231"/>
      <c r="X105" s="231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129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29"/>
      <c r="B106" s="230"/>
      <c r="C106" s="262" t="s">
        <v>200</v>
      </c>
      <c r="D106" s="232"/>
      <c r="E106" s="233"/>
      <c r="F106" s="231"/>
      <c r="G106" s="231"/>
      <c r="H106" s="231"/>
      <c r="I106" s="231"/>
      <c r="J106" s="231"/>
      <c r="K106" s="231"/>
      <c r="L106" s="231"/>
      <c r="M106" s="231"/>
      <c r="N106" s="231"/>
      <c r="O106" s="231"/>
      <c r="P106" s="231"/>
      <c r="Q106" s="231"/>
      <c r="R106" s="231"/>
      <c r="S106" s="231"/>
      <c r="T106" s="231"/>
      <c r="U106" s="231"/>
      <c r="V106" s="231"/>
      <c r="W106" s="231"/>
      <c r="X106" s="231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129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29"/>
      <c r="B107" s="230"/>
      <c r="C107" s="262" t="s">
        <v>201</v>
      </c>
      <c r="D107" s="232"/>
      <c r="E107" s="233"/>
      <c r="F107" s="231"/>
      <c r="G107" s="231"/>
      <c r="H107" s="231"/>
      <c r="I107" s="231"/>
      <c r="J107" s="231"/>
      <c r="K107" s="231"/>
      <c r="L107" s="231"/>
      <c r="M107" s="231"/>
      <c r="N107" s="231"/>
      <c r="O107" s="231"/>
      <c r="P107" s="231"/>
      <c r="Q107" s="231"/>
      <c r="R107" s="231"/>
      <c r="S107" s="231"/>
      <c r="T107" s="231"/>
      <c r="U107" s="231"/>
      <c r="V107" s="231"/>
      <c r="W107" s="231"/>
      <c r="X107" s="231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129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29"/>
      <c r="B108" s="230"/>
      <c r="C108" s="262" t="s">
        <v>202</v>
      </c>
      <c r="D108" s="232"/>
      <c r="E108" s="233">
        <v>7.1</v>
      </c>
      <c r="F108" s="231"/>
      <c r="G108" s="231"/>
      <c r="H108" s="231"/>
      <c r="I108" s="231"/>
      <c r="J108" s="231"/>
      <c r="K108" s="231"/>
      <c r="L108" s="231"/>
      <c r="M108" s="231"/>
      <c r="N108" s="231"/>
      <c r="O108" s="231"/>
      <c r="P108" s="231"/>
      <c r="Q108" s="231"/>
      <c r="R108" s="231"/>
      <c r="S108" s="231"/>
      <c r="T108" s="231"/>
      <c r="U108" s="231"/>
      <c r="V108" s="231"/>
      <c r="W108" s="231"/>
      <c r="X108" s="231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129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49">
        <v>21</v>
      </c>
      <c r="B109" s="250" t="s">
        <v>214</v>
      </c>
      <c r="C109" s="261" t="s">
        <v>215</v>
      </c>
      <c r="D109" s="251" t="s">
        <v>176</v>
      </c>
      <c r="E109" s="252">
        <v>29.3</v>
      </c>
      <c r="F109" s="253"/>
      <c r="G109" s="254">
        <f>ROUND(E109*F109,2)</f>
        <v>0</v>
      </c>
      <c r="H109" s="253"/>
      <c r="I109" s="254">
        <f>ROUND(E109*H109,2)</f>
        <v>0</v>
      </c>
      <c r="J109" s="253"/>
      <c r="K109" s="254">
        <f>ROUND(E109*J109,2)</f>
        <v>0</v>
      </c>
      <c r="L109" s="254">
        <v>21</v>
      </c>
      <c r="M109" s="254">
        <f>G109*(1+L109/100)</f>
        <v>0</v>
      </c>
      <c r="N109" s="254">
        <v>7.3899999999999993E-2</v>
      </c>
      <c r="O109" s="254">
        <f>ROUND(E109*N109,2)</f>
        <v>2.17</v>
      </c>
      <c r="P109" s="254">
        <v>0</v>
      </c>
      <c r="Q109" s="254">
        <f>ROUND(E109*P109,2)</f>
        <v>0</v>
      </c>
      <c r="R109" s="254"/>
      <c r="S109" s="254" t="s">
        <v>125</v>
      </c>
      <c r="T109" s="255" t="s">
        <v>125</v>
      </c>
      <c r="U109" s="231">
        <v>0.47799999999999998</v>
      </c>
      <c r="V109" s="231">
        <f>ROUND(E109*U109,2)</f>
        <v>14.01</v>
      </c>
      <c r="W109" s="231"/>
      <c r="X109" s="231" t="s">
        <v>126</v>
      </c>
      <c r="Y109" s="212"/>
      <c r="Z109" s="212"/>
      <c r="AA109" s="212"/>
      <c r="AB109" s="212"/>
      <c r="AC109" s="212"/>
      <c r="AD109" s="212"/>
      <c r="AE109" s="212"/>
      <c r="AF109" s="212"/>
      <c r="AG109" s="212" t="s">
        <v>127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29"/>
      <c r="B110" s="230"/>
      <c r="C110" s="262" t="s">
        <v>199</v>
      </c>
      <c r="D110" s="232"/>
      <c r="E110" s="233"/>
      <c r="F110" s="231"/>
      <c r="G110" s="231"/>
      <c r="H110" s="231"/>
      <c r="I110" s="231"/>
      <c r="J110" s="231"/>
      <c r="K110" s="231"/>
      <c r="L110" s="231"/>
      <c r="M110" s="231"/>
      <c r="N110" s="231"/>
      <c r="O110" s="231"/>
      <c r="P110" s="231"/>
      <c r="Q110" s="231"/>
      <c r="R110" s="231"/>
      <c r="S110" s="231"/>
      <c r="T110" s="231"/>
      <c r="U110" s="231"/>
      <c r="V110" s="231"/>
      <c r="W110" s="231"/>
      <c r="X110" s="231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129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29"/>
      <c r="B111" s="230"/>
      <c r="C111" s="262" t="s">
        <v>216</v>
      </c>
      <c r="D111" s="232"/>
      <c r="E111" s="233"/>
      <c r="F111" s="231"/>
      <c r="G111" s="231"/>
      <c r="H111" s="231"/>
      <c r="I111" s="231"/>
      <c r="J111" s="231"/>
      <c r="K111" s="231"/>
      <c r="L111" s="231"/>
      <c r="M111" s="231"/>
      <c r="N111" s="231"/>
      <c r="O111" s="231"/>
      <c r="P111" s="231"/>
      <c r="Q111" s="231"/>
      <c r="R111" s="231"/>
      <c r="S111" s="231"/>
      <c r="T111" s="231"/>
      <c r="U111" s="231"/>
      <c r="V111" s="231"/>
      <c r="W111" s="231"/>
      <c r="X111" s="231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129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29"/>
      <c r="B112" s="230"/>
      <c r="C112" s="262" t="s">
        <v>217</v>
      </c>
      <c r="D112" s="232"/>
      <c r="E112" s="233"/>
      <c r="F112" s="231"/>
      <c r="G112" s="231"/>
      <c r="H112" s="231"/>
      <c r="I112" s="231"/>
      <c r="J112" s="231"/>
      <c r="K112" s="231"/>
      <c r="L112" s="231"/>
      <c r="M112" s="231"/>
      <c r="N112" s="231"/>
      <c r="O112" s="231"/>
      <c r="P112" s="231"/>
      <c r="Q112" s="231"/>
      <c r="R112" s="231"/>
      <c r="S112" s="231"/>
      <c r="T112" s="231"/>
      <c r="U112" s="231"/>
      <c r="V112" s="231"/>
      <c r="W112" s="231"/>
      <c r="X112" s="231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129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29"/>
      <c r="B113" s="230"/>
      <c r="C113" s="262" t="s">
        <v>218</v>
      </c>
      <c r="D113" s="232"/>
      <c r="E113" s="233">
        <v>29.3</v>
      </c>
      <c r="F113" s="231"/>
      <c r="G113" s="231"/>
      <c r="H113" s="231"/>
      <c r="I113" s="231"/>
      <c r="J113" s="231"/>
      <c r="K113" s="231"/>
      <c r="L113" s="231"/>
      <c r="M113" s="231"/>
      <c r="N113" s="231"/>
      <c r="O113" s="231"/>
      <c r="P113" s="231"/>
      <c r="Q113" s="231"/>
      <c r="R113" s="231"/>
      <c r="S113" s="231"/>
      <c r="T113" s="231"/>
      <c r="U113" s="231"/>
      <c r="V113" s="231"/>
      <c r="W113" s="231"/>
      <c r="X113" s="231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129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49">
        <v>22</v>
      </c>
      <c r="B114" s="250" t="s">
        <v>219</v>
      </c>
      <c r="C114" s="261" t="s">
        <v>220</v>
      </c>
      <c r="D114" s="251" t="s">
        <v>176</v>
      </c>
      <c r="E114" s="252">
        <v>32.229999999999997</v>
      </c>
      <c r="F114" s="253"/>
      <c r="G114" s="254">
        <f>ROUND(E114*F114,2)</f>
        <v>0</v>
      </c>
      <c r="H114" s="253"/>
      <c r="I114" s="254">
        <f>ROUND(E114*H114,2)</f>
        <v>0</v>
      </c>
      <c r="J114" s="253"/>
      <c r="K114" s="254">
        <f>ROUND(E114*J114,2)</f>
        <v>0</v>
      </c>
      <c r="L114" s="254">
        <v>21</v>
      </c>
      <c r="M114" s="254">
        <f>G114*(1+L114/100)</f>
        <v>0</v>
      </c>
      <c r="N114" s="254">
        <v>0.17499999999999999</v>
      </c>
      <c r="O114" s="254">
        <f>ROUND(E114*N114,2)</f>
        <v>5.64</v>
      </c>
      <c r="P114" s="254">
        <v>0</v>
      </c>
      <c r="Q114" s="254">
        <f>ROUND(E114*P114,2)</f>
        <v>0</v>
      </c>
      <c r="R114" s="254" t="s">
        <v>164</v>
      </c>
      <c r="S114" s="254" t="s">
        <v>125</v>
      </c>
      <c r="T114" s="255" t="s">
        <v>125</v>
      </c>
      <c r="U114" s="231">
        <v>0</v>
      </c>
      <c r="V114" s="231">
        <f>ROUND(E114*U114,2)</f>
        <v>0</v>
      </c>
      <c r="W114" s="231"/>
      <c r="X114" s="231" t="s">
        <v>165</v>
      </c>
      <c r="Y114" s="212"/>
      <c r="Z114" s="212"/>
      <c r="AA114" s="212"/>
      <c r="AB114" s="212"/>
      <c r="AC114" s="212"/>
      <c r="AD114" s="212"/>
      <c r="AE114" s="212"/>
      <c r="AF114" s="212"/>
      <c r="AG114" s="212" t="s">
        <v>166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29"/>
      <c r="B115" s="230"/>
      <c r="C115" s="262" t="s">
        <v>199</v>
      </c>
      <c r="D115" s="232"/>
      <c r="E115" s="233"/>
      <c r="F115" s="231"/>
      <c r="G115" s="231"/>
      <c r="H115" s="231"/>
      <c r="I115" s="231"/>
      <c r="J115" s="231"/>
      <c r="K115" s="231"/>
      <c r="L115" s="231"/>
      <c r="M115" s="231"/>
      <c r="N115" s="231"/>
      <c r="O115" s="231"/>
      <c r="P115" s="231"/>
      <c r="Q115" s="231"/>
      <c r="R115" s="231"/>
      <c r="S115" s="231"/>
      <c r="T115" s="231"/>
      <c r="U115" s="231"/>
      <c r="V115" s="231"/>
      <c r="W115" s="231"/>
      <c r="X115" s="231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129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29"/>
      <c r="B116" s="230"/>
      <c r="C116" s="262" t="s">
        <v>216</v>
      </c>
      <c r="D116" s="232"/>
      <c r="E116" s="233"/>
      <c r="F116" s="231"/>
      <c r="G116" s="231"/>
      <c r="H116" s="231"/>
      <c r="I116" s="231"/>
      <c r="J116" s="231"/>
      <c r="K116" s="231"/>
      <c r="L116" s="231"/>
      <c r="M116" s="231"/>
      <c r="N116" s="231"/>
      <c r="O116" s="231"/>
      <c r="P116" s="231"/>
      <c r="Q116" s="231"/>
      <c r="R116" s="231"/>
      <c r="S116" s="231"/>
      <c r="T116" s="231"/>
      <c r="U116" s="231"/>
      <c r="V116" s="231"/>
      <c r="W116" s="231"/>
      <c r="X116" s="231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129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29"/>
      <c r="B117" s="230"/>
      <c r="C117" s="262" t="s">
        <v>217</v>
      </c>
      <c r="D117" s="232"/>
      <c r="E117" s="233"/>
      <c r="F117" s="231"/>
      <c r="G117" s="231"/>
      <c r="H117" s="231"/>
      <c r="I117" s="231"/>
      <c r="J117" s="231"/>
      <c r="K117" s="231"/>
      <c r="L117" s="231"/>
      <c r="M117" s="231"/>
      <c r="N117" s="231"/>
      <c r="O117" s="231"/>
      <c r="P117" s="231"/>
      <c r="Q117" s="231"/>
      <c r="R117" s="231"/>
      <c r="S117" s="231"/>
      <c r="T117" s="231"/>
      <c r="U117" s="231"/>
      <c r="V117" s="231"/>
      <c r="W117" s="231"/>
      <c r="X117" s="231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129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29"/>
      <c r="B118" s="230"/>
      <c r="C118" s="262" t="s">
        <v>218</v>
      </c>
      <c r="D118" s="232"/>
      <c r="E118" s="233">
        <v>29.3</v>
      </c>
      <c r="F118" s="231"/>
      <c r="G118" s="231"/>
      <c r="H118" s="231"/>
      <c r="I118" s="231"/>
      <c r="J118" s="231"/>
      <c r="K118" s="231"/>
      <c r="L118" s="231"/>
      <c r="M118" s="231"/>
      <c r="N118" s="231"/>
      <c r="O118" s="231"/>
      <c r="P118" s="231"/>
      <c r="Q118" s="231"/>
      <c r="R118" s="231"/>
      <c r="S118" s="231"/>
      <c r="T118" s="231"/>
      <c r="U118" s="231"/>
      <c r="V118" s="231"/>
      <c r="W118" s="231"/>
      <c r="X118" s="231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129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29"/>
      <c r="B119" s="230"/>
      <c r="C119" s="263" t="s">
        <v>131</v>
      </c>
      <c r="D119" s="234"/>
      <c r="E119" s="235">
        <v>29.3</v>
      </c>
      <c r="F119" s="231"/>
      <c r="G119" s="231"/>
      <c r="H119" s="231"/>
      <c r="I119" s="231"/>
      <c r="J119" s="231"/>
      <c r="K119" s="231"/>
      <c r="L119" s="231"/>
      <c r="M119" s="231"/>
      <c r="N119" s="231"/>
      <c r="O119" s="231"/>
      <c r="P119" s="231"/>
      <c r="Q119" s="231"/>
      <c r="R119" s="231"/>
      <c r="S119" s="231"/>
      <c r="T119" s="231"/>
      <c r="U119" s="231"/>
      <c r="V119" s="231"/>
      <c r="W119" s="231"/>
      <c r="X119" s="231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129</v>
      </c>
      <c r="AH119" s="212">
        <v>1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29"/>
      <c r="B120" s="230"/>
      <c r="C120" s="265" t="s">
        <v>173</v>
      </c>
      <c r="D120" s="236"/>
      <c r="E120" s="237">
        <v>2.93</v>
      </c>
      <c r="F120" s="231"/>
      <c r="G120" s="231"/>
      <c r="H120" s="231"/>
      <c r="I120" s="231"/>
      <c r="J120" s="231"/>
      <c r="K120" s="231"/>
      <c r="L120" s="231"/>
      <c r="M120" s="231"/>
      <c r="N120" s="231"/>
      <c r="O120" s="231"/>
      <c r="P120" s="231"/>
      <c r="Q120" s="231"/>
      <c r="R120" s="231"/>
      <c r="S120" s="231"/>
      <c r="T120" s="231"/>
      <c r="U120" s="231"/>
      <c r="V120" s="231"/>
      <c r="W120" s="231"/>
      <c r="X120" s="231"/>
      <c r="Y120" s="212"/>
      <c r="Z120" s="212"/>
      <c r="AA120" s="212"/>
      <c r="AB120" s="212"/>
      <c r="AC120" s="212"/>
      <c r="AD120" s="212"/>
      <c r="AE120" s="212"/>
      <c r="AF120" s="212"/>
      <c r="AG120" s="212" t="s">
        <v>129</v>
      </c>
      <c r="AH120" s="212">
        <v>4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49">
        <v>23</v>
      </c>
      <c r="B121" s="250" t="s">
        <v>205</v>
      </c>
      <c r="C121" s="261" t="s">
        <v>206</v>
      </c>
      <c r="D121" s="251" t="s">
        <v>207</v>
      </c>
      <c r="E121" s="252">
        <v>28.3</v>
      </c>
      <c r="F121" s="253"/>
      <c r="G121" s="254">
        <f>ROUND(E121*F121,2)</f>
        <v>0</v>
      </c>
      <c r="H121" s="253"/>
      <c r="I121" s="254">
        <f>ROUND(E121*H121,2)</f>
        <v>0</v>
      </c>
      <c r="J121" s="253"/>
      <c r="K121" s="254">
        <f>ROUND(E121*J121,2)</f>
        <v>0</v>
      </c>
      <c r="L121" s="254">
        <v>21</v>
      </c>
      <c r="M121" s="254">
        <f>G121*(1+L121/100)</f>
        <v>0</v>
      </c>
      <c r="N121" s="254">
        <v>3.3E-4</v>
      </c>
      <c r="O121" s="254">
        <f>ROUND(E121*N121,2)</f>
        <v>0.01</v>
      </c>
      <c r="P121" s="254">
        <v>0</v>
      </c>
      <c r="Q121" s="254">
        <f>ROUND(E121*P121,2)</f>
        <v>0</v>
      </c>
      <c r="R121" s="254"/>
      <c r="S121" s="254" t="s">
        <v>125</v>
      </c>
      <c r="T121" s="255" t="s">
        <v>125</v>
      </c>
      <c r="U121" s="231">
        <v>0.41</v>
      </c>
      <c r="V121" s="231">
        <f>ROUND(E121*U121,2)</f>
        <v>11.6</v>
      </c>
      <c r="W121" s="231"/>
      <c r="X121" s="231" t="s">
        <v>126</v>
      </c>
      <c r="Y121" s="212"/>
      <c r="Z121" s="212"/>
      <c r="AA121" s="212"/>
      <c r="AB121" s="212"/>
      <c r="AC121" s="212"/>
      <c r="AD121" s="212"/>
      <c r="AE121" s="212"/>
      <c r="AF121" s="212"/>
      <c r="AG121" s="212" t="s">
        <v>127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29"/>
      <c r="B122" s="230"/>
      <c r="C122" s="262" t="s">
        <v>199</v>
      </c>
      <c r="D122" s="232"/>
      <c r="E122" s="233"/>
      <c r="F122" s="231"/>
      <c r="G122" s="231"/>
      <c r="H122" s="231"/>
      <c r="I122" s="231"/>
      <c r="J122" s="231"/>
      <c r="K122" s="231"/>
      <c r="L122" s="231"/>
      <c r="M122" s="231"/>
      <c r="N122" s="231"/>
      <c r="O122" s="231"/>
      <c r="P122" s="231"/>
      <c r="Q122" s="231"/>
      <c r="R122" s="231"/>
      <c r="S122" s="231"/>
      <c r="T122" s="231"/>
      <c r="U122" s="231"/>
      <c r="V122" s="231"/>
      <c r="W122" s="231"/>
      <c r="X122" s="231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129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29"/>
      <c r="B123" s="230"/>
      <c r="C123" s="262" t="s">
        <v>216</v>
      </c>
      <c r="D123" s="232"/>
      <c r="E123" s="233"/>
      <c r="F123" s="231"/>
      <c r="G123" s="231"/>
      <c r="H123" s="231"/>
      <c r="I123" s="231"/>
      <c r="J123" s="231"/>
      <c r="K123" s="231"/>
      <c r="L123" s="231"/>
      <c r="M123" s="231"/>
      <c r="N123" s="231"/>
      <c r="O123" s="231"/>
      <c r="P123" s="231"/>
      <c r="Q123" s="231"/>
      <c r="R123" s="231"/>
      <c r="S123" s="231"/>
      <c r="T123" s="231"/>
      <c r="U123" s="231"/>
      <c r="V123" s="231"/>
      <c r="W123" s="231"/>
      <c r="X123" s="231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129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29"/>
      <c r="B124" s="230"/>
      <c r="C124" s="262" t="s">
        <v>217</v>
      </c>
      <c r="D124" s="232"/>
      <c r="E124" s="233"/>
      <c r="F124" s="231"/>
      <c r="G124" s="231"/>
      <c r="H124" s="231"/>
      <c r="I124" s="231"/>
      <c r="J124" s="231"/>
      <c r="K124" s="231"/>
      <c r="L124" s="231"/>
      <c r="M124" s="231"/>
      <c r="N124" s="231"/>
      <c r="O124" s="231"/>
      <c r="P124" s="231"/>
      <c r="Q124" s="231"/>
      <c r="R124" s="231"/>
      <c r="S124" s="231"/>
      <c r="T124" s="231"/>
      <c r="U124" s="231"/>
      <c r="V124" s="231"/>
      <c r="W124" s="231"/>
      <c r="X124" s="231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129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29"/>
      <c r="B125" s="230"/>
      <c r="C125" s="262" t="s">
        <v>221</v>
      </c>
      <c r="D125" s="232"/>
      <c r="E125" s="233">
        <v>28.3</v>
      </c>
      <c r="F125" s="231"/>
      <c r="G125" s="231"/>
      <c r="H125" s="231"/>
      <c r="I125" s="231"/>
      <c r="J125" s="231"/>
      <c r="K125" s="231"/>
      <c r="L125" s="231"/>
      <c r="M125" s="231"/>
      <c r="N125" s="231"/>
      <c r="O125" s="231"/>
      <c r="P125" s="231"/>
      <c r="Q125" s="231"/>
      <c r="R125" s="231"/>
      <c r="S125" s="231"/>
      <c r="T125" s="231"/>
      <c r="U125" s="231"/>
      <c r="V125" s="231"/>
      <c r="W125" s="231"/>
      <c r="X125" s="231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129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ht="22.5" outlineLevel="1" x14ac:dyDescent="0.2">
      <c r="A126" s="249">
        <v>24</v>
      </c>
      <c r="B126" s="250" t="s">
        <v>222</v>
      </c>
      <c r="C126" s="261" t="s">
        <v>223</v>
      </c>
      <c r="D126" s="251" t="s">
        <v>176</v>
      </c>
      <c r="E126" s="252">
        <v>29.3</v>
      </c>
      <c r="F126" s="253"/>
      <c r="G126" s="254">
        <f>ROUND(E126*F126,2)</f>
        <v>0</v>
      </c>
      <c r="H126" s="253"/>
      <c r="I126" s="254">
        <f>ROUND(E126*H126,2)</f>
        <v>0</v>
      </c>
      <c r="J126" s="253"/>
      <c r="K126" s="254">
        <f>ROUND(E126*J126,2)</f>
        <v>0</v>
      </c>
      <c r="L126" s="254">
        <v>21</v>
      </c>
      <c r="M126" s="254">
        <f>G126*(1+L126/100)</f>
        <v>0</v>
      </c>
      <c r="N126" s="254">
        <v>0.441</v>
      </c>
      <c r="O126" s="254">
        <f>ROUND(E126*N126,2)</f>
        <v>12.92</v>
      </c>
      <c r="P126" s="254">
        <v>0</v>
      </c>
      <c r="Q126" s="254">
        <f>ROUND(E126*P126,2)</f>
        <v>0</v>
      </c>
      <c r="R126" s="254"/>
      <c r="S126" s="254" t="s">
        <v>125</v>
      </c>
      <c r="T126" s="255" t="s">
        <v>125</v>
      </c>
      <c r="U126" s="231">
        <v>2.9000000000000001E-2</v>
      </c>
      <c r="V126" s="231">
        <f>ROUND(E126*U126,2)</f>
        <v>0.85</v>
      </c>
      <c r="W126" s="231"/>
      <c r="X126" s="231" t="s">
        <v>126</v>
      </c>
      <c r="Y126" s="212"/>
      <c r="Z126" s="212"/>
      <c r="AA126" s="212"/>
      <c r="AB126" s="212"/>
      <c r="AC126" s="212"/>
      <c r="AD126" s="212"/>
      <c r="AE126" s="212"/>
      <c r="AF126" s="212"/>
      <c r="AG126" s="212" t="s">
        <v>127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29"/>
      <c r="B127" s="230"/>
      <c r="C127" s="262" t="s">
        <v>199</v>
      </c>
      <c r="D127" s="232"/>
      <c r="E127" s="233"/>
      <c r="F127" s="231"/>
      <c r="G127" s="231"/>
      <c r="H127" s="231"/>
      <c r="I127" s="231"/>
      <c r="J127" s="231"/>
      <c r="K127" s="231"/>
      <c r="L127" s="231"/>
      <c r="M127" s="231"/>
      <c r="N127" s="231"/>
      <c r="O127" s="231"/>
      <c r="P127" s="231"/>
      <c r="Q127" s="231"/>
      <c r="R127" s="231"/>
      <c r="S127" s="231"/>
      <c r="T127" s="231"/>
      <c r="U127" s="231"/>
      <c r="V127" s="231"/>
      <c r="W127" s="231"/>
      <c r="X127" s="231"/>
      <c r="Y127" s="212"/>
      <c r="Z127" s="212"/>
      <c r="AA127" s="212"/>
      <c r="AB127" s="212"/>
      <c r="AC127" s="212"/>
      <c r="AD127" s="212"/>
      <c r="AE127" s="212"/>
      <c r="AF127" s="212"/>
      <c r="AG127" s="212" t="s">
        <v>129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29"/>
      <c r="B128" s="230"/>
      <c r="C128" s="262" t="s">
        <v>216</v>
      </c>
      <c r="D128" s="232"/>
      <c r="E128" s="233"/>
      <c r="F128" s="231"/>
      <c r="G128" s="231"/>
      <c r="H128" s="231"/>
      <c r="I128" s="231"/>
      <c r="J128" s="231"/>
      <c r="K128" s="231"/>
      <c r="L128" s="231"/>
      <c r="M128" s="231"/>
      <c r="N128" s="231"/>
      <c r="O128" s="231"/>
      <c r="P128" s="231"/>
      <c r="Q128" s="231"/>
      <c r="R128" s="231"/>
      <c r="S128" s="231"/>
      <c r="T128" s="231"/>
      <c r="U128" s="231"/>
      <c r="V128" s="231"/>
      <c r="W128" s="231"/>
      <c r="X128" s="231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129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29"/>
      <c r="B129" s="230"/>
      <c r="C129" s="262" t="s">
        <v>217</v>
      </c>
      <c r="D129" s="232"/>
      <c r="E129" s="233"/>
      <c r="F129" s="231"/>
      <c r="G129" s="231"/>
      <c r="H129" s="231"/>
      <c r="I129" s="231"/>
      <c r="J129" s="231"/>
      <c r="K129" s="231"/>
      <c r="L129" s="231"/>
      <c r="M129" s="231"/>
      <c r="N129" s="231"/>
      <c r="O129" s="231"/>
      <c r="P129" s="231"/>
      <c r="Q129" s="231"/>
      <c r="R129" s="231"/>
      <c r="S129" s="231"/>
      <c r="T129" s="231"/>
      <c r="U129" s="231"/>
      <c r="V129" s="231"/>
      <c r="W129" s="231"/>
      <c r="X129" s="231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129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29"/>
      <c r="B130" s="230"/>
      <c r="C130" s="262" t="s">
        <v>218</v>
      </c>
      <c r="D130" s="232"/>
      <c r="E130" s="233">
        <v>29.3</v>
      </c>
      <c r="F130" s="231"/>
      <c r="G130" s="231"/>
      <c r="H130" s="231"/>
      <c r="I130" s="231"/>
      <c r="J130" s="231"/>
      <c r="K130" s="231"/>
      <c r="L130" s="231"/>
      <c r="M130" s="231"/>
      <c r="N130" s="231"/>
      <c r="O130" s="231"/>
      <c r="P130" s="231"/>
      <c r="Q130" s="231"/>
      <c r="R130" s="231"/>
      <c r="S130" s="231"/>
      <c r="T130" s="231"/>
      <c r="U130" s="231"/>
      <c r="V130" s="231"/>
      <c r="W130" s="231"/>
      <c r="X130" s="231"/>
      <c r="Y130" s="212"/>
      <c r="Z130" s="212"/>
      <c r="AA130" s="212"/>
      <c r="AB130" s="212"/>
      <c r="AC130" s="212"/>
      <c r="AD130" s="212"/>
      <c r="AE130" s="212"/>
      <c r="AF130" s="212"/>
      <c r="AG130" s="212" t="s">
        <v>129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ht="22.5" outlineLevel="1" x14ac:dyDescent="0.2">
      <c r="A131" s="249">
        <v>25</v>
      </c>
      <c r="B131" s="250" t="s">
        <v>210</v>
      </c>
      <c r="C131" s="261" t="s">
        <v>211</v>
      </c>
      <c r="D131" s="251" t="s">
        <v>176</v>
      </c>
      <c r="E131" s="252">
        <v>29.3</v>
      </c>
      <c r="F131" s="253"/>
      <c r="G131" s="254">
        <f>ROUND(E131*F131,2)</f>
        <v>0</v>
      </c>
      <c r="H131" s="253"/>
      <c r="I131" s="254">
        <f>ROUND(E131*H131,2)</f>
        <v>0</v>
      </c>
      <c r="J131" s="253"/>
      <c r="K131" s="254">
        <f>ROUND(E131*J131,2)</f>
        <v>0</v>
      </c>
      <c r="L131" s="254">
        <v>21</v>
      </c>
      <c r="M131" s="254">
        <f>G131*(1+L131/100)</f>
        <v>0</v>
      </c>
      <c r="N131" s="254">
        <v>0.378</v>
      </c>
      <c r="O131" s="254">
        <f>ROUND(E131*N131,2)</f>
        <v>11.08</v>
      </c>
      <c r="P131" s="254">
        <v>0</v>
      </c>
      <c r="Q131" s="254">
        <f>ROUND(E131*P131,2)</f>
        <v>0</v>
      </c>
      <c r="R131" s="254"/>
      <c r="S131" s="254" t="s">
        <v>125</v>
      </c>
      <c r="T131" s="255" t="s">
        <v>125</v>
      </c>
      <c r="U131" s="231">
        <v>2.5999999999999999E-2</v>
      </c>
      <c r="V131" s="231">
        <f>ROUND(E131*U131,2)</f>
        <v>0.76</v>
      </c>
      <c r="W131" s="231"/>
      <c r="X131" s="231" t="s">
        <v>126</v>
      </c>
      <c r="Y131" s="212"/>
      <c r="Z131" s="212"/>
      <c r="AA131" s="212"/>
      <c r="AB131" s="212"/>
      <c r="AC131" s="212"/>
      <c r="AD131" s="212"/>
      <c r="AE131" s="212"/>
      <c r="AF131" s="212"/>
      <c r="AG131" s="212" t="s">
        <v>127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29"/>
      <c r="B132" s="230"/>
      <c r="C132" s="262" t="s">
        <v>199</v>
      </c>
      <c r="D132" s="232"/>
      <c r="E132" s="233"/>
      <c r="F132" s="231"/>
      <c r="G132" s="231"/>
      <c r="H132" s="231"/>
      <c r="I132" s="231"/>
      <c r="J132" s="231"/>
      <c r="K132" s="231"/>
      <c r="L132" s="231"/>
      <c r="M132" s="231"/>
      <c r="N132" s="231"/>
      <c r="O132" s="231"/>
      <c r="P132" s="231"/>
      <c r="Q132" s="231"/>
      <c r="R132" s="231"/>
      <c r="S132" s="231"/>
      <c r="T132" s="231"/>
      <c r="U132" s="231"/>
      <c r="V132" s="231"/>
      <c r="W132" s="231"/>
      <c r="X132" s="231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129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29"/>
      <c r="B133" s="230"/>
      <c r="C133" s="262" t="s">
        <v>216</v>
      </c>
      <c r="D133" s="232"/>
      <c r="E133" s="233"/>
      <c r="F133" s="231"/>
      <c r="G133" s="231"/>
      <c r="H133" s="231"/>
      <c r="I133" s="231"/>
      <c r="J133" s="231"/>
      <c r="K133" s="231"/>
      <c r="L133" s="231"/>
      <c r="M133" s="231"/>
      <c r="N133" s="231"/>
      <c r="O133" s="231"/>
      <c r="P133" s="231"/>
      <c r="Q133" s="231"/>
      <c r="R133" s="231"/>
      <c r="S133" s="231"/>
      <c r="T133" s="231"/>
      <c r="U133" s="231"/>
      <c r="V133" s="231"/>
      <c r="W133" s="231"/>
      <c r="X133" s="231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129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29"/>
      <c r="B134" s="230"/>
      <c r="C134" s="262" t="s">
        <v>217</v>
      </c>
      <c r="D134" s="232"/>
      <c r="E134" s="233"/>
      <c r="F134" s="231"/>
      <c r="G134" s="231"/>
      <c r="H134" s="231"/>
      <c r="I134" s="231"/>
      <c r="J134" s="231"/>
      <c r="K134" s="231"/>
      <c r="L134" s="231"/>
      <c r="M134" s="231"/>
      <c r="N134" s="231"/>
      <c r="O134" s="231"/>
      <c r="P134" s="231"/>
      <c r="Q134" s="231"/>
      <c r="R134" s="231"/>
      <c r="S134" s="231"/>
      <c r="T134" s="231"/>
      <c r="U134" s="231"/>
      <c r="V134" s="231"/>
      <c r="W134" s="231"/>
      <c r="X134" s="231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129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29"/>
      <c r="B135" s="230"/>
      <c r="C135" s="262" t="s">
        <v>218</v>
      </c>
      <c r="D135" s="232"/>
      <c r="E135" s="233">
        <v>29.3</v>
      </c>
      <c r="F135" s="231"/>
      <c r="G135" s="231"/>
      <c r="H135" s="231"/>
      <c r="I135" s="231"/>
      <c r="J135" s="231"/>
      <c r="K135" s="231"/>
      <c r="L135" s="231"/>
      <c r="M135" s="231"/>
      <c r="N135" s="231"/>
      <c r="O135" s="231"/>
      <c r="P135" s="231"/>
      <c r="Q135" s="231"/>
      <c r="R135" s="231"/>
      <c r="S135" s="231"/>
      <c r="T135" s="231"/>
      <c r="U135" s="231"/>
      <c r="V135" s="231"/>
      <c r="W135" s="231"/>
      <c r="X135" s="231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129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ht="22.5" outlineLevel="1" x14ac:dyDescent="0.2">
      <c r="A136" s="249">
        <v>26</v>
      </c>
      <c r="B136" s="250" t="s">
        <v>224</v>
      </c>
      <c r="C136" s="261" t="s">
        <v>225</v>
      </c>
      <c r="D136" s="251" t="s">
        <v>176</v>
      </c>
      <c r="E136" s="252">
        <v>17.670000000000002</v>
      </c>
      <c r="F136" s="253"/>
      <c r="G136" s="254">
        <f>ROUND(E136*F136,2)</f>
        <v>0</v>
      </c>
      <c r="H136" s="253"/>
      <c r="I136" s="254">
        <f>ROUND(E136*H136,2)</f>
        <v>0</v>
      </c>
      <c r="J136" s="253"/>
      <c r="K136" s="254">
        <f>ROUND(E136*J136,2)</f>
        <v>0</v>
      </c>
      <c r="L136" s="254">
        <v>21</v>
      </c>
      <c r="M136" s="254">
        <f>G136*(1+L136/100)</f>
        <v>0</v>
      </c>
      <c r="N136" s="254">
        <v>1.2220200000000001</v>
      </c>
      <c r="O136" s="254">
        <f>ROUND(E136*N136,2)</f>
        <v>21.59</v>
      </c>
      <c r="P136" s="254">
        <v>0</v>
      </c>
      <c r="Q136" s="254">
        <f>ROUND(E136*P136,2)</f>
        <v>0</v>
      </c>
      <c r="R136" s="254"/>
      <c r="S136" s="254" t="s">
        <v>125</v>
      </c>
      <c r="T136" s="255" t="s">
        <v>125</v>
      </c>
      <c r="U136" s="231">
        <v>0.31405</v>
      </c>
      <c r="V136" s="231">
        <f>ROUND(E136*U136,2)</f>
        <v>5.55</v>
      </c>
      <c r="W136" s="231"/>
      <c r="X136" s="231" t="s">
        <v>226</v>
      </c>
      <c r="Y136" s="212"/>
      <c r="Z136" s="212"/>
      <c r="AA136" s="212"/>
      <c r="AB136" s="212"/>
      <c r="AC136" s="212"/>
      <c r="AD136" s="212"/>
      <c r="AE136" s="212"/>
      <c r="AF136" s="212"/>
      <c r="AG136" s="212" t="s">
        <v>227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29"/>
      <c r="B137" s="230"/>
      <c r="C137" s="264" t="s">
        <v>228</v>
      </c>
      <c r="D137" s="257"/>
      <c r="E137" s="257"/>
      <c r="F137" s="257"/>
      <c r="G137" s="257"/>
      <c r="H137" s="231"/>
      <c r="I137" s="231"/>
      <c r="J137" s="231"/>
      <c r="K137" s="231"/>
      <c r="L137" s="231"/>
      <c r="M137" s="231"/>
      <c r="N137" s="231"/>
      <c r="O137" s="231"/>
      <c r="P137" s="231"/>
      <c r="Q137" s="231"/>
      <c r="R137" s="231"/>
      <c r="S137" s="231"/>
      <c r="T137" s="231"/>
      <c r="U137" s="231"/>
      <c r="V137" s="231"/>
      <c r="W137" s="231"/>
      <c r="X137" s="231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146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29"/>
      <c r="B138" s="230"/>
      <c r="C138" s="269" t="s">
        <v>229</v>
      </c>
      <c r="D138" s="258"/>
      <c r="E138" s="258"/>
      <c r="F138" s="258"/>
      <c r="G138" s="258"/>
      <c r="H138" s="231"/>
      <c r="I138" s="231"/>
      <c r="J138" s="231"/>
      <c r="K138" s="231"/>
      <c r="L138" s="231"/>
      <c r="M138" s="231"/>
      <c r="N138" s="231"/>
      <c r="O138" s="231"/>
      <c r="P138" s="231"/>
      <c r="Q138" s="231"/>
      <c r="R138" s="231"/>
      <c r="S138" s="231"/>
      <c r="T138" s="231"/>
      <c r="U138" s="231"/>
      <c r="V138" s="231"/>
      <c r="W138" s="231"/>
      <c r="X138" s="231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146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29"/>
      <c r="B139" s="230"/>
      <c r="C139" s="262" t="s">
        <v>230</v>
      </c>
      <c r="D139" s="232"/>
      <c r="E139" s="233"/>
      <c r="F139" s="231"/>
      <c r="G139" s="231"/>
      <c r="H139" s="231"/>
      <c r="I139" s="231"/>
      <c r="J139" s="231"/>
      <c r="K139" s="231"/>
      <c r="L139" s="231"/>
      <c r="M139" s="231"/>
      <c r="N139" s="231"/>
      <c r="O139" s="231"/>
      <c r="P139" s="231"/>
      <c r="Q139" s="231"/>
      <c r="R139" s="231"/>
      <c r="S139" s="231"/>
      <c r="T139" s="231"/>
      <c r="U139" s="231"/>
      <c r="V139" s="231"/>
      <c r="W139" s="231"/>
      <c r="X139" s="231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129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29"/>
      <c r="B140" s="230"/>
      <c r="C140" s="262" t="s">
        <v>231</v>
      </c>
      <c r="D140" s="232"/>
      <c r="E140" s="233">
        <v>17.670000000000002</v>
      </c>
      <c r="F140" s="231"/>
      <c r="G140" s="231"/>
      <c r="H140" s="231"/>
      <c r="I140" s="231"/>
      <c r="J140" s="231"/>
      <c r="K140" s="231"/>
      <c r="L140" s="231"/>
      <c r="M140" s="231"/>
      <c r="N140" s="231"/>
      <c r="O140" s="231"/>
      <c r="P140" s="231"/>
      <c r="Q140" s="231"/>
      <c r="R140" s="231"/>
      <c r="S140" s="231"/>
      <c r="T140" s="231"/>
      <c r="U140" s="231"/>
      <c r="V140" s="231"/>
      <c r="W140" s="231"/>
      <c r="X140" s="231"/>
      <c r="Y140" s="212"/>
      <c r="Z140" s="212"/>
      <c r="AA140" s="212"/>
      <c r="AB140" s="212"/>
      <c r="AC140" s="212"/>
      <c r="AD140" s="212"/>
      <c r="AE140" s="212"/>
      <c r="AF140" s="212"/>
      <c r="AG140" s="212" t="s">
        <v>129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x14ac:dyDescent="0.2">
      <c r="A141" s="243" t="s">
        <v>120</v>
      </c>
      <c r="B141" s="244" t="s">
        <v>83</v>
      </c>
      <c r="C141" s="260" t="s">
        <v>84</v>
      </c>
      <c r="D141" s="245"/>
      <c r="E141" s="246"/>
      <c r="F141" s="247"/>
      <c r="G141" s="247">
        <f>SUMIF(AG142:AG151,"&lt;&gt;NOR",G142:G151)</f>
        <v>0</v>
      </c>
      <c r="H141" s="247"/>
      <c r="I141" s="247">
        <f>SUM(I142:I151)</f>
        <v>0</v>
      </c>
      <c r="J141" s="247"/>
      <c r="K141" s="247">
        <f>SUM(K142:K151)</f>
        <v>0</v>
      </c>
      <c r="L141" s="247"/>
      <c r="M141" s="247">
        <f>SUM(M142:M151)</f>
        <v>0</v>
      </c>
      <c r="N141" s="247"/>
      <c r="O141" s="247">
        <f>SUM(O142:O151)</f>
        <v>14.99</v>
      </c>
      <c r="P141" s="247"/>
      <c r="Q141" s="247">
        <f>SUM(Q142:Q151)</f>
        <v>0</v>
      </c>
      <c r="R141" s="247"/>
      <c r="S141" s="247"/>
      <c r="T141" s="248"/>
      <c r="U141" s="242"/>
      <c r="V141" s="242">
        <f>SUM(V142:V151)</f>
        <v>13.66</v>
      </c>
      <c r="W141" s="242"/>
      <c r="X141" s="242"/>
      <c r="AG141" t="s">
        <v>121</v>
      </c>
    </row>
    <row r="142" spans="1:60" ht="22.5" outlineLevel="1" x14ac:dyDescent="0.2">
      <c r="A142" s="249">
        <v>27</v>
      </c>
      <c r="B142" s="250" t="s">
        <v>232</v>
      </c>
      <c r="C142" s="261" t="s">
        <v>233</v>
      </c>
      <c r="D142" s="251" t="s">
        <v>207</v>
      </c>
      <c r="E142" s="252">
        <v>13.6</v>
      </c>
      <c r="F142" s="253"/>
      <c r="G142" s="254">
        <f>ROUND(E142*F142,2)</f>
        <v>0</v>
      </c>
      <c r="H142" s="253"/>
      <c r="I142" s="254">
        <f>ROUND(E142*H142,2)</f>
        <v>0</v>
      </c>
      <c r="J142" s="253"/>
      <c r="K142" s="254">
        <f>ROUND(E142*J142,2)</f>
        <v>0</v>
      </c>
      <c r="L142" s="254">
        <v>21</v>
      </c>
      <c r="M142" s="254">
        <f>G142*(1+L142/100)</f>
        <v>0</v>
      </c>
      <c r="N142" s="254">
        <v>0.26680999999999999</v>
      </c>
      <c r="O142" s="254">
        <f>ROUND(E142*N142,2)</f>
        <v>3.63</v>
      </c>
      <c r="P142" s="254">
        <v>0</v>
      </c>
      <c r="Q142" s="254">
        <f>ROUND(E142*P142,2)</f>
        <v>0</v>
      </c>
      <c r="R142" s="254"/>
      <c r="S142" s="254" t="s">
        <v>125</v>
      </c>
      <c r="T142" s="255" t="s">
        <v>125</v>
      </c>
      <c r="U142" s="231">
        <v>0.33704000000000001</v>
      </c>
      <c r="V142" s="231">
        <f>ROUND(E142*U142,2)</f>
        <v>4.58</v>
      </c>
      <c r="W142" s="231"/>
      <c r="X142" s="231" t="s">
        <v>126</v>
      </c>
      <c r="Y142" s="212"/>
      <c r="Z142" s="212"/>
      <c r="AA142" s="212"/>
      <c r="AB142" s="212"/>
      <c r="AC142" s="212"/>
      <c r="AD142" s="212"/>
      <c r="AE142" s="212"/>
      <c r="AF142" s="212"/>
      <c r="AG142" s="212" t="s">
        <v>127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29"/>
      <c r="B143" s="230"/>
      <c r="C143" s="262" t="s">
        <v>234</v>
      </c>
      <c r="D143" s="232"/>
      <c r="E143" s="233">
        <v>13.6</v>
      </c>
      <c r="F143" s="231"/>
      <c r="G143" s="231"/>
      <c r="H143" s="231"/>
      <c r="I143" s="231"/>
      <c r="J143" s="231"/>
      <c r="K143" s="231"/>
      <c r="L143" s="231"/>
      <c r="M143" s="231"/>
      <c r="N143" s="231"/>
      <c r="O143" s="231"/>
      <c r="P143" s="231"/>
      <c r="Q143" s="231"/>
      <c r="R143" s="231"/>
      <c r="S143" s="231"/>
      <c r="T143" s="231"/>
      <c r="U143" s="231"/>
      <c r="V143" s="231"/>
      <c r="W143" s="231"/>
      <c r="X143" s="231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129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ht="22.5" outlineLevel="1" x14ac:dyDescent="0.2">
      <c r="A144" s="249">
        <v>28</v>
      </c>
      <c r="B144" s="250" t="s">
        <v>235</v>
      </c>
      <c r="C144" s="261" t="s">
        <v>236</v>
      </c>
      <c r="D144" s="251" t="s">
        <v>207</v>
      </c>
      <c r="E144" s="252">
        <v>17.100000000000001</v>
      </c>
      <c r="F144" s="253"/>
      <c r="G144" s="254">
        <f>ROUND(E144*F144,2)</f>
        <v>0</v>
      </c>
      <c r="H144" s="253"/>
      <c r="I144" s="254">
        <f>ROUND(E144*H144,2)</f>
        <v>0</v>
      </c>
      <c r="J144" s="253"/>
      <c r="K144" s="254">
        <f>ROUND(E144*J144,2)</f>
        <v>0</v>
      </c>
      <c r="L144" s="254">
        <v>21</v>
      </c>
      <c r="M144" s="254">
        <f>G144*(1+L144/100)</f>
        <v>0</v>
      </c>
      <c r="N144" s="254">
        <v>0.21115999999999999</v>
      </c>
      <c r="O144" s="254">
        <f>ROUND(E144*N144,2)</f>
        <v>3.61</v>
      </c>
      <c r="P144" s="254">
        <v>0</v>
      </c>
      <c r="Q144" s="254">
        <f>ROUND(E144*P144,2)</f>
        <v>0</v>
      </c>
      <c r="R144" s="254"/>
      <c r="S144" s="254" t="s">
        <v>125</v>
      </c>
      <c r="T144" s="255" t="s">
        <v>125</v>
      </c>
      <c r="U144" s="231">
        <v>0.27200000000000002</v>
      </c>
      <c r="V144" s="231">
        <f>ROUND(E144*U144,2)</f>
        <v>4.6500000000000004</v>
      </c>
      <c r="W144" s="231"/>
      <c r="X144" s="231" t="s">
        <v>126</v>
      </c>
      <c r="Y144" s="212"/>
      <c r="Z144" s="212"/>
      <c r="AA144" s="212"/>
      <c r="AB144" s="212"/>
      <c r="AC144" s="212"/>
      <c r="AD144" s="212"/>
      <c r="AE144" s="212"/>
      <c r="AF144" s="212"/>
      <c r="AG144" s="212" t="s">
        <v>127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29"/>
      <c r="B145" s="230"/>
      <c r="C145" s="262" t="s">
        <v>237</v>
      </c>
      <c r="D145" s="232"/>
      <c r="E145" s="233">
        <v>17.100000000000001</v>
      </c>
      <c r="F145" s="231"/>
      <c r="G145" s="231"/>
      <c r="H145" s="231"/>
      <c r="I145" s="231"/>
      <c r="J145" s="231"/>
      <c r="K145" s="231"/>
      <c r="L145" s="231"/>
      <c r="M145" s="231"/>
      <c r="N145" s="231"/>
      <c r="O145" s="231"/>
      <c r="P145" s="231"/>
      <c r="Q145" s="231"/>
      <c r="R145" s="231"/>
      <c r="S145" s="231"/>
      <c r="T145" s="231"/>
      <c r="U145" s="231"/>
      <c r="V145" s="231"/>
      <c r="W145" s="231"/>
      <c r="X145" s="231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129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49">
        <v>29</v>
      </c>
      <c r="B146" s="250" t="s">
        <v>238</v>
      </c>
      <c r="C146" s="261" t="s">
        <v>239</v>
      </c>
      <c r="D146" s="251" t="s">
        <v>124</v>
      </c>
      <c r="E146" s="252">
        <v>3.07</v>
      </c>
      <c r="F146" s="253"/>
      <c r="G146" s="254">
        <f>ROUND(E146*F146,2)</f>
        <v>0</v>
      </c>
      <c r="H146" s="253"/>
      <c r="I146" s="254">
        <f>ROUND(E146*H146,2)</f>
        <v>0</v>
      </c>
      <c r="J146" s="253"/>
      <c r="K146" s="254">
        <f>ROUND(E146*J146,2)</f>
        <v>0</v>
      </c>
      <c r="L146" s="254">
        <v>21</v>
      </c>
      <c r="M146" s="254">
        <f>G146*(1+L146/100)</f>
        <v>0</v>
      </c>
      <c r="N146" s="254">
        <v>2.5249999999999999</v>
      </c>
      <c r="O146" s="254">
        <f>ROUND(E146*N146,2)</f>
        <v>7.75</v>
      </c>
      <c r="P146" s="254">
        <v>0</v>
      </c>
      <c r="Q146" s="254">
        <f>ROUND(E146*P146,2)</f>
        <v>0</v>
      </c>
      <c r="R146" s="254"/>
      <c r="S146" s="254" t="s">
        <v>125</v>
      </c>
      <c r="T146" s="255" t="s">
        <v>125</v>
      </c>
      <c r="U146" s="231">
        <v>1.4419999999999999</v>
      </c>
      <c r="V146" s="231">
        <f>ROUND(E146*U146,2)</f>
        <v>4.43</v>
      </c>
      <c r="W146" s="231"/>
      <c r="X146" s="231" t="s">
        <v>126</v>
      </c>
      <c r="Y146" s="212"/>
      <c r="Z146" s="212"/>
      <c r="AA146" s="212"/>
      <c r="AB146" s="212"/>
      <c r="AC146" s="212"/>
      <c r="AD146" s="212"/>
      <c r="AE146" s="212"/>
      <c r="AF146" s="212"/>
      <c r="AG146" s="212" t="s">
        <v>127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29"/>
      <c r="B147" s="230"/>
      <c r="C147" s="262" t="s">
        <v>240</v>
      </c>
      <c r="D147" s="232"/>
      <c r="E147" s="233"/>
      <c r="F147" s="231"/>
      <c r="G147" s="231"/>
      <c r="H147" s="231"/>
      <c r="I147" s="231"/>
      <c r="J147" s="231"/>
      <c r="K147" s="231"/>
      <c r="L147" s="231"/>
      <c r="M147" s="231"/>
      <c r="N147" s="231"/>
      <c r="O147" s="231"/>
      <c r="P147" s="231"/>
      <c r="Q147" s="231"/>
      <c r="R147" s="231"/>
      <c r="S147" s="231"/>
      <c r="T147" s="231"/>
      <c r="U147" s="231"/>
      <c r="V147" s="231"/>
      <c r="W147" s="231"/>
      <c r="X147" s="231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129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29"/>
      <c r="B148" s="230"/>
      <c r="C148" s="262" t="s">
        <v>241</v>
      </c>
      <c r="D148" s="232"/>
      <c r="E148" s="233"/>
      <c r="F148" s="231"/>
      <c r="G148" s="231"/>
      <c r="H148" s="231"/>
      <c r="I148" s="231"/>
      <c r="J148" s="231"/>
      <c r="K148" s="231"/>
      <c r="L148" s="231"/>
      <c r="M148" s="231"/>
      <c r="N148" s="231"/>
      <c r="O148" s="231"/>
      <c r="P148" s="231"/>
      <c r="Q148" s="231"/>
      <c r="R148" s="231"/>
      <c r="S148" s="231"/>
      <c r="T148" s="231"/>
      <c r="U148" s="231"/>
      <c r="V148" s="231"/>
      <c r="W148" s="231"/>
      <c r="X148" s="231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129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29"/>
      <c r="B149" s="230"/>
      <c r="C149" s="262" t="s">
        <v>242</v>
      </c>
      <c r="D149" s="232"/>
      <c r="E149" s="233">
        <v>1.36</v>
      </c>
      <c r="F149" s="231"/>
      <c r="G149" s="231"/>
      <c r="H149" s="231"/>
      <c r="I149" s="231"/>
      <c r="J149" s="231"/>
      <c r="K149" s="231"/>
      <c r="L149" s="231"/>
      <c r="M149" s="231"/>
      <c r="N149" s="231"/>
      <c r="O149" s="231"/>
      <c r="P149" s="231"/>
      <c r="Q149" s="231"/>
      <c r="R149" s="231"/>
      <c r="S149" s="231"/>
      <c r="T149" s="231"/>
      <c r="U149" s="231"/>
      <c r="V149" s="231"/>
      <c r="W149" s="231"/>
      <c r="X149" s="231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129</v>
      </c>
      <c r="AH149" s="212">
        <v>5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29"/>
      <c r="B150" s="230"/>
      <c r="C150" s="262" t="s">
        <v>243</v>
      </c>
      <c r="D150" s="232"/>
      <c r="E150" s="233">
        <v>1.71</v>
      </c>
      <c r="F150" s="231"/>
      <c r="G150" s="231"/>
      <c r="H150" s="231"/>
      <c r="I150" s="231"/>
      <c r="J150" s="231"/>
      <c r="K150" s="231"/>
      <c r="L150" s="231"/>
      <c r="M150" s="231"/>
      <c r="N150" s="231"/>
      <c r="O150" s="231"/>
      <c r="P150" s="231"/>
      <c r="Q150" s="231"/>
      <c r="R150" s="231"/>
      <c r="S150" s="231"/>
      <c r="T150" s="231"/>
      <c r="U150" s="231"/>
      <c r="V150" s="231"/>
      <c r="W150" s="231"/>
      <c r="X150" s="231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129</v>
      </c>
      <c r="AH150" s="212">
        <v>5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29"/>
      <c r="B151" s="230"/>
      <c r="C151" s="263" t="s">
        <v>131</v>
      </c>
      <c r="D151" s="234"/>
      <c r="E151" s="235">
        <v>3.07</v>
      </c>
      <c r="F151" s="231"/>
      <c r="G151" s="231"/>
      <c r="H151" s="231"/>
      <c r="I151" s="231"/>
      <c r="J151" s="231"/>
      <c r="K151" s="231"/>
      <c r="L151" s="231"/>
      <c r="M151" s="231"/>
      <c r="N151" s="231"/>
      <c r="O151" s="231"/>
      <c r="P151" s="231"/>
      <c r="Q151" s="231"/>
      <c r="R151" s="231"/>
      <c r="S151" s="231"/>
      <c r="T151" s="231"/>
      <c r="U151" s="231"/>
      <c r="V151" s="231"/>
      <c r="W151" s="231"/>
      <c r="X151" s="231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129</v>
      </c>
      <c r="AH151" s="212">
        <v>1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ht="25.5" x14ac:dyDescent="0.2">
      <c r="A152" s="243" t="s">
        <v>120</v>
      </c>
      <c r="B152" s="244" t="s">
        <v>85</v>
      </c>
      <c r="C152" s="260" t="s">
        <v>86</v>
      </c>
      <c r="D152" s="245"/>
      <c r="E152" s="246"/>
      <c r="F152" s="247"/>
      <c r="G152" s="247">
        <f>SUMIF(AG153:AG157,"&lt;&gt;NOR",G153:G157)</f>
        <v>0</v>
      </c>
      <c r="H152" s="247"/>
      <c r="I152" s="247">
        <f>SUM(I153:I157)</f>
        <v>0</v>
      </c>
      <c r="J152" s="247"/>
      <c r="K152" s="247">
        <f>SUM(K153:K157)</f>
        <v>0</v>
      </c>
      <c r="L152" s="247"/>
      <c r="M152" s="247">
        <f>SUM(M153:M157)</f>
        <v>0</v>
      </c>
      <c r="N152" s="247"/>
      <c r="O152" s="247">
        <f>SUM(O153:O157)</f>
        <v>0</v>
      </c>
      <c r="P152" s="247"/>
      <c r="Q152" s="247">
        <f>SUM(Q153:Q157)</f>
        <v>0</v>
      </c>
      <c r="R152" s="247"/>
      <c r="S152" s="247"/>
      <c r="T152" s="248"/>
      <c r="U152" s="242"/>
      <c r="V152" s="242">
        <f>SUM(V153:V157)</f>
        <v>6.24</v>
      </c>
      <c r="W152" s="242"/>
      <c r="X152" s="242"/>
      <c r="AG152" t="s">
        <v>121</v>
      </c>
    </row>
    <row r="153" spans="1:60" outlineLevel="1" x14ac:dyDescent="0.2">
      <c r="A153" s="249">
        <v>30</v>
      </c>
      <c r="B153" s="250" t="s">
        <v>244</v>
      </c>
      <c r="C153" s="261" t="s">
        <v>245</v>
      </c>
      <c r="D153" s="251" t="s">
        <v>176</v>
      </c>
      <c r="E153" s="252">
        <v>44.907499999999999</v>
      </c>
      <c r="F153" s="253"/>
      <c r="G153" s="254">
        <f>ROUND(E153*F153,2)</f>
        <v>0</v>
      </c>
      <c r="H153" s="253"/>
      <c r="I153" s="254">
        <f>ROUND(E153*H153,2)</f>
        <v>0</v>
      </c>
      <c r="J153" s="253"/>
      <c r="K153" s="254">
        <f>ROUND(E153*J153,2)</f>
        <v>0</v>
      </c>
      <c r="L153" s="254">
        <v>21</v>
      </c>
      <c r="M153" s="254">
        <f>G153*(1+L153/100)</f>
        <v>0</v>
      </c>
      <c r="N153" s="254">
        <v>0</v>
      </c>
      <c r="O153" s="254">
        <f>ROUND(E153*N153,2)</f>
        <v>0</v>
      </c>
      <c r="P153" s="254">
        <v>0</v>
      </c>
      <c r="Q153" s="254">
        <f>ROUND(E153*P153,2)</f>
        <v>0</v>
      </c>
      <c r="R153" s="254"/>
      <c r="S153" s="254" t="s">
        <v>125</v>
      </c>
      <c r="T153" s="255" t="s">
        <v>125</v>
      </c>
      <c r="U153" s="231">
        <v>0.13900000000000001</v>
      </c>
      <c r="V153" s="231">
        <f>ROUND(E153*U153,2)</f>
        <v>6.24</v>
      </c>
      <c r="W153" s="231"/>
      <c r="X153" s="231" t="s">
        <v>126</v>
      </c>
      <c r="Y153" s="212"/>
      <c r="Z153" s="212"/>
      <c r="AA153" s="212"/>
      <c r="AB153" s="212"/>
      <c r="AC153" s="212"/>
      <c r="AD153" s="212"/>
      <c r="AE153" s="212"/>
      <c r="AF153" s="212"/>
      <c r="AG153" s="212" t="s">
        <v>127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ht="22.5" outlineLevel="1" x14ac:dyDescent="0.2">
      <c r="A154" s="229"/>
      <c r="B154" s="230"/>
      <c r="C154" s="264" t="s">
        <v>246</v>
      </c>
      <c r="D154" s="257"/>
      <c r="E154" s="257"/>
      <c r="F154" s="257"/>
      <c r="G154" s="257"/>
      <c r="H154" s="231"/>
      <c r="I154" s="231"/>
      <c r="J154" s="231"/>
      <c r="K154" s="231"/>
      <c r="L154" s="231"/>
      <c r="M154" s="231"/>
      <c r="N154" s="231"/>
      <c r="O154" s="231"/>
      <c r="P154" s="231"/>
      <c r="Q154" s="231"/>
      <c r="R154" s="231"/>
      <c r="S154" s="231"/>
      <c r="T154" s="231"/>
      <c r="U154" s="231"/>
      <c r="V154" s="231"/>
      <c r="W154" s="231"/>
      <c r="X154" s="231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146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56" t="str">
        <f>C154</f>
        <v>Položka je určena pro vyčištění ostatních objektů (např. kanálů, zásobníků, kůlen apod.) - vynesení zbytků stavebního rumu, kropení a 2 x zametení podlah, oprášení stěn a výplní otvorů.</v>
      </c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29"/>
      <c r="B155" s="230"/>
      <c r="C155" s="262" t="s">
        <v>247</v>
      </c>
      <c r="D155" s="232"/>
      <c r="E155" s="233">
        <v>40.825000000000003</v>
      </c>
      <c r="F155" s="231"/>
      <c r="G155" s="231"/>
      <c r="H155" s="231"/>
      <c r="I155" s="231"/>
      <c r="J155" s="231"/>
      <c r="K155" s="231"/>
      <c r="L155" s="231"/>
      <c r="M155" s="231"/>
      <c r="N155" s="231"/>
      <c r="O155" s="231"/>
      <c r="P155" s="231"/>
      <c r="Q155" s="231"/>
      <c r="R155" s="231"/>
      <c r="S155" s="231"/>
      <c r="T155" s="231"/>
      <c r="U155" s="231"/>
      <c r="V155" s="231"/>
      <c r="W155" s="231"/>
      <c r="X155" s="231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129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29"/>
      <c r="B156" s="230"/>
      <c r="C156" s="263" t="s">
        <v>131</v>
      </c>
      <c r="D156" s="234"/>
      <c r="E156" s="235">
        <v>40.825000000000003</v>
      </c>
      <c r="F156" s="231"/>
      <c r="G156" s="231"/>
      <c r="H156" s="231"/>
      <c r="I156" s="231"/>
      <c r="J156" s="231"/>
      <c r="K156" s="231"/>
      <c r="L156" s="231"/>
      <c r="M156" s="231"/>
      <c r="N156" s="231"/>
      <c r="O156" s="231"/>
      <c r="P156" s="231"/>
      <c r="Q156" s="231"/>
      <c r="R156" s="231"/>
      <c r="S156" s="231"/>
      <c r="T156" s="231"/>
      <c r="U156" s="231"/>
      <c r="V156" s="231"/>
      <c r="W156" s="231"/>
      <c r="X156" s="231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129</v>
      </c>
      <c r="AH156" s="212">
        <v>1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29"/>
      <c r="B157" s="230"/>
      <c r="C157" s="265" t="s">
        <v>248</v>
      </c>
      <c r="D157" s="236"/>
      <c r="E157" s="237">
        <v>4.0824999999999996</v>
      </c>
      <c r="F157" s="231"/>
      <c r="G157" s="231"/>
      <c r="H157" s="231"/>
      <c r="I157" s="231"/>
      <c r="J157" s="231"/>
      <c r="K157" s="231"/>
      <c r="L157" s="231"/>
      <c r="M157" s="231"/>
      <c r="N157" s="231"/>
      <c r="O157" s="231"/>
      <c r="P157" s="231"/>
      <c r="Q157" s="231"/>
      <c r="R157" s="231"/>
      <c r="S157" s="231"/>
      <c r="T157" s="231"/>
      <c r="U157" s="231"/>
      <c r="V157" s="231"/>
      <c r="W157" s="231"/>
      <c r="X157" s="231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129</v>
      </c>
      <c r="AH157" s="212">
        <v>4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x14ac:dyDescent="0.2">
      <c r="A158" s="243" t="s">
        <v>120</v>
      </c>
      <c r="B158" s="244" t="s">
        <v>87</v>
      </c>
      <c r="C158" s="260" t="s">
        <v>88</v>
      </c>
      <c r="D158" s="245"/>
      <c r="E158" s="246"/>
      <c r="F158" s="247"/>
      <c r="G158" s="247">
        <f>SUMIF(AG159:AG159,"&lt;&gt;NOR",G159:G159)</f>
        <v>0</v>
      </c>
      <c r="H158" s="247"/>
      <c r="I158" s="247">
        <f>SUM(I159:I159)</f>
        <v>0</v>
      </c>
      <c r="J158" s="247"/>
      <c r="K158" s="247">
        <f>SUM(K159:K159)</f>
        <v>0</v>
      </c>
      <c r="L158" s="247"/>
      <c r="M158" s="247">
        <f>SUM(M159:M159)</f>
        <v>0</v>
      </c>
      <c r="N158" s="247"/>
      <c r="O158" s="247">
        <f>SUM(O159:O159)</f>
        <v>0</v>
      </c>
      <c r="P158" s="247"/>
      <c r="Q158" s="247">
        <f>SUM(Q159:Q159)</f>
        <v>0</v>
      </c>
      <c r="R158" s="247"/>
      <c r="S158" s="247"/>
      <c r="T158" s="248"/>
      <c r="U158" s="242"/>
      <c r="V158" s="242">
        <f>SUM(V159:V159)</f>
        <v>21.68</v>
      </c>
      <c r="W158" s="242"/>
      <c r="X158" s="242"/>
      <c r="AG158" t="s">
        <v>121</v>
      </c>
    </row>
    <row r="159" spans="1:60" outlineLevel="1" x14ac:dyDescent="0.2">
      <c r="A159" s="249">
        <v>31</v>
      </c>
      <c r="B159" s="250" t="s">
        <v>249</v>
      </c>
      <c r="C159" s="261" t="s">
        <v>250</v>
      </c>
      <c r="D159" s="251" t="s">
        <v>163</v>
      </c>
      <c r="E159" s="252">
        <v>55.579320000000003</v>
      </c>
      <c r="F159" s="253"/>
      <c r="G159" s="254">
        <f>ROUND(E159*F159,2)</f>
        <v>0</v>
      </c>
      <c r="H159" s="253"/>
      <c r="I159" s="254">
        <f>ROUND(E159*H159,2)</f>
        <v>0</v>
      </c>
      <c r="J159" s="253"/>
      <c r="K159" s="254">
        <f>ROUND(E159*J159,2)</f>
        <v>0</v>
      </c>
      <c r="L159" s="254">
        <v>21</v>
      </c>
      <c r="M159" s="254">
        <f>G159*(1+L159/100)</f>
        <v>0</v>
      </c>
      <c r="N159" s="254">
        <v>0</v>
      </c>
      <c r="O159" s="254">
        <f>ROUND(E159*N159,2)</f>
        <v>0</v>
      </c>
      <c r="P159" s="254">
        <v>0</v>
      </c>
      <c r="Q159" s="254">
        <f>ROUND(E159*P159,2)</f>
        <v>0</v>
      </c>
      <c r="R159" s="254"/>
      <c r="S159" s="254" t="s">
        <v>125</v>
      </c>
      <c r="T159" s="255" t="s">
        <v>125</v>
      </c>
      <c r="U159" s="231">
        <v>0.39</v>
      </c>
      <c r="V159" s="231">
        <f>ROUND(E159*U159,2)</f>
        <v>21.68</v>
      </c>
      <c r="W159" s="231"/>
      <c r="X159" s="231" t="s">
        <v>251</v>
      </c>
      <c r="Y159" s="212"/>
      <c r="Z159" s="212"/>
      <c r="AA159" s="212"/>
      <c r="AB159" s="212"/>
      <c r="AC159" s="212"/>
      <c r="AD159" s="212"/>
      <c r="AE159" s="212"/>
      <c r="AF159" s="212"/>
      <c r="AG159" s="212" t="s">
        <v>252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x14ac:dyDescent="0.2">
      <c r="A160" s="3"/>
      <c r="B160" s="4"/>
      <c r="C160" s="270"/>
      <c r="D160" s="6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AE160">
        <v>15</v>
      </c>
      <c r="AF160">
        <v>21</v>
      </c>
      <c r="AG160" t="s">
        <v>107</v>
      </c>
    </row>
    <row r="161" spans="1:33" x14ac:dyDescent="0.2">
      <c r="A161" s="215"/>
      <c r="B161" s="216" t="s">
        <v>31</v>
      </c>
      <c r="C161" s="271"/>
      <c r="D161" s="217"/>
      <c r="E161" s="218"/>
      <c r="F161" s="218"/>
      <c r="G161" s="259">
        <f>G8+G57+G77+G141+G152+G158</f>
        <v>0</v>
      </c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AE161">
        <f>SUMIF(L7:L159,AE160,G7:G159)</f>
        <v>0</v>
      </c>
      <c r="AF161">
        <f>SUMIF(L7:L159,AF160,G7:G159)</f>
        <v>0</v>
      </c>
      <c r="AG161" t="s">
        <v>253</v>
      </c>
    </row>
    <row r="162" spans="1:33" x14ac:dyDescent="0.2">
      <c r="A162" s="3"/>
      <c r="B162" s="4"/>
      <c r="C162" s="270"/>
      <c r="D162" s="6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33" x14ac:dyDescent="0.2">
      <c r="A163" s="3"/>
      <c r="B163" s="4"/>
      <c r="C163" s="270"/>
      <c r="D163" s="6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33" x14ac:dyDescent="0.2">
      <c r="A164" s="219" t="s">
        <v>254</v>
      </c>
      <c r="B164" s="219"/>
      <c r="C164" s="272"/>
      <c r="D164" s="6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33" x14ac:dyDescent="0.2">
      <c r="A165" s="220"/>
      <c r="B165" s="221"/>
      <c r="C165" s="273"/>
      <c r="D165" s="221"/>
      <c r="E165" s="221"/>
      <c r="F165" s="221"/>
      <c r="G165" s="222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AG165" t="s">
        <v>255</v>
      </c>
    </row>
    <row r="166" spans="1:33" x14ac:dyDescent="0.2">
      <c r="A166" s="223"/>
      <c r="B166" s="224"/>
      <c r="C166" s="274"/>
      <c r="D166" s="224"/>
      <c r="E166" s="224"/>
      <c r="F166" s="224"/>
      <c r="G166" s="225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33" x14ac:dyDescent="0.2">
      <c r="A167" s="223"/>
      <c r="B167" s="224"/>
      <c r="C167" s="274"/>
      <c r="D167" s="224"/>
      <c r="E167" s="224"/>
      <c r="F167" s="224"/>
      <c r="G167" s="225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33" x14ac:dyDescent="0.2">
      <c r="A168" s="223"/>
      <c r="B168" s="224"/>
      <c r="C168" s="274"/>
      <c r="D168" s="224"/>
      <c r="E168" s="224"/>
      <c r="F168" s="224"/>
      <c r="G168" s="225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33" x14ac:dyDescent="0.2">
      <c r="A169" s="226"/>
      <c r="B169" s="227"/>
      <c r="C169" s="275"/>
      <c r="D169" s="227"/>
      <c r="E169" s="227"/>
      <c r="F169" s="227"/>
      <c r="G169" s="228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33" x14ac:dyDescent="0.2">
      <c r="A170" s="3"/>
      <c r="B170" s="4"/>
      <c r="C170" s="270"/>
      <c r="D170" s="6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33" x14ac:dyDescent="0.2">
      <c r="C171" s="276"/>
      <c r="D171" s="10"/>
      <c r="AG171" t="s">
        <v>256</v>
      </c>
    </row>
    <row r="172" spans="1:33" x14ac:dyDescent="0.2">
      <c r="D172" s="10"/>
    </row>
    <row r="173" spans="1:33" x14ac:dyDescent="0.2">
      <c r="D173" s="10"/>
    </row>
    <row r="174" spans="1:33" x14ac:dyDescent="0.2">
      <c r="D174" s="10"/>
    </row>
    <row r="175" spans="1:33" x14ac:dyDescent="0.2">
      <c r="D175" s="10"/>
    </row>
    <row r="176" spans="1:33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3">
    <mergeCell ref="C137:G137"/>
    <mergeCell ref="C138:G138"/>
    <mergeCell ref="C154:G154"/>
    <mergeCell ref="A1:G1"/>
    <mergeCell ref="C2:G2"/>
    <mergeCell ref="C3:G3"/>
    <mergeCell ref="C4:G4"/>
    <mergeCell ref="A164:C164"/>
    <mergeCell ref="A165:G169"/>
    <mergeCell ref="C26:G26"/>
    <mergeCell ref="C41:G41"/>
    <mergeCell ref="C62:G62"/>
    <mergeCell ref="C73:G7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92CA6-1539-4433-8236-BC8517C15FB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95</v>
      </c>
    </row>
    <row r="2" spans="1:60" ht="24.95" customHeight="1" x14ac:dyDescent="0.2">
      <c r="A2" s="198" t="s">
        <v>8</v>
      </c>
      <c r="B2" s="48" t="s">
        <v>43</v>
      </c>
      <c r="C2" s="201" t="s">
        <v>44</v>
      </c>
      <c r="D2" s="199"/>
      <c r="E2" s="199"/>
      <c r="F2" s="199"/>
      <c r="G2" s="200"/>
      <c r="AG2" t="s">
        <v>96</v>
      </c>
    </row>
    <row r="3" spans="1:60" ht="24.95" customHeight="1" x14ac:dyDescent="0.2">
      <c r="A3" s="198" t="s">
        <v>9</v>
      </c>
      <c r="B3" s="48" t="s">
        <v>58</v>
      </c>
      <c r="C3" s="201" t="s">
        <v>59</v>
      </c>
      <c r="D3" s="199"/>
      <c r="E3" s="199"/>
      <c r="F3" s="199"/>
      <c r="G3" s="200"/>
      <c r="AC3" s="177" t="s">
        <v>96</v>
      </c>
      <c r="AG3" t="s">
        <v>97</v>
      </c>
    </row>
    <row r="4" spans="1:60" ht="24.95" customHeight="1" x14ac:dyDescent="0.2">
      <c r="A4" s="202" t="s">
        <v>10</v>
      </c>
      <c r="B4" s="203" t="s">
        <v>62</v>
      </c>
      <c r="C4" s="204" t="s">
        <v>63</v>
      </c>
      <c r="D4" s="205"/>
      <c r="E4" s="205"/>
      <c r="F4" s="205"/>
      <c r="G4" s="206"/>
      <c r="AG4" t="s">
        <v>98</v>
      </c>
    </row>
    <row r="5" spans="1:60" x14ac:dyDescent="0.2">
      <c r="D5" s="10"/>
    </row>
    <row r="6" spans="1:60" ht="38.25" x14ac:dyDescent="0.2">
      <c r="A6" s="208" t="s">
        <v>99</v>
      </c>
      <c r="B6" s="210" t="s">
        <v>100</v>
      </c>
      <c r="C6" s="210" t="s">
        <v>101</v>
      </c>
      <c r="D6" s="209" t="s">
        <v>102</v>
      </c>
      <c r="E6" s="208" t="s">
        <v>103</v>
      </c>
      <c r="F6" s="207" t="s">
        <v>104</v>
      </c>
      <c r="G6" s="208" t="s">
        <v>31</v>
      </c>
      <c r="H6" s="211" t="s">
        <v>32</v>
      </c>
      <c r="I6" s="211" t="s">
        <v>105</v>
      </c>
      <c r="J6" s="211" t="s">
        <v>33</v>
      </c>
      <c r="K6" s="211" t="s">
        <v>106</v>
      </c>
      <c r="L6" s="211" t="s">
        <v>107</v>
      </c>
      <c r="M6" s="211" t="s">
        <v>108</v>
      </c>
      <c r="N6" s="211" t="s">
        <v>109</v>
      </c>
      <c r="O6" s="211" t="s">
        <v>110</v>
      </c>
      <c r="P6" s="211" t="s">
        <v>111</v>
      </c>
      <c r="Q6" s="211" t="s">
        <v>112</v>
      </c>
      <c r="R6" s="211" t="s">
        <v>113</v>
      </c>
      <c r="S6" s="211" t="s">
        <v>114</v>
      </c>
      <c r="T6" s="211" t="s">
        <v>115</v>
      </c>
      <c r="U6" s="211" t="s">
        <v>116</v>
      </c>
      <c r="V6" s="211" t="s">
        <v>117</v>
      </c>
      <c r="W6" s="211" t="s">
        <v>118</v>
      </c>
      <c r="X6" s="211" t="s">
        <v>119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43" t="s">
        <v>120</v>
      </c>
      <c r="B8" s="244" t="s">
        <v>77</v>
      </c>
      <c r="C8" s="260" t="s">
        <v>78</v>
      </c>
      <c r="D8" s="245"/>
      <c r="E8" s="246"/>
      <c r="F8" s="247"/>
      <c r="G8" s="247">
        <f>SUMIF(AG9:AG63,"&lt;&gt;NOR",G9:G63)</f>
        <v>0</v>
      </c>
      <c r="H8" s="247"/>
      <c r="I8" s="247">
        <f>SUM(I9:I63)</f>
        <v>0</v>
      </c>
      <c r="J8" s="247"/>
      <c r="K8" s="247">
        <f>SUM(K9:K63)</f>
        <v>0</v>
      </c>
      <c r="L8" s="247"/>
      <c r="M8" s="247">
        <f>SUM(M9:M63)</f>
        <v>0</v>
      </c>
      <c r="N8" s="247"/>
      <c r="O8" s="247">
        <f>SUM(O9:O63)</f>
        <v>0.85</v>
      </c>
      <c r="P8" s="247"/>
      <c r="Q8" s="247">
        <f>SUM(Q9:Q63)</f>
        <v>0</v>
      </c>
      <c r="R8" s="247"/>
      <c r="S8" s="247"/>
      <c r="T8" s="248"/>
      <c r="U8" s="242"/>
      <c r="V8" s="242">
        <f>SUM(V9:V63)</f>
        <v>2.9899999999999998</v>
      </c>
      <c r="W8" s="242"/>
      <c r="X8" s="242"/>
      <c r="AG8" t="s">
        <v>121</v>
      </c>
    </row>
    <row r="9" spans="1:60" outlineLevel="1" x14ac:dyDescent="0.2">
      <c r="A9" s="249">
        <v>1</v>
      </c>
      <c r="B9" s="250" t="s">
        <v>122</v>
      </c>
      <c r="C9" s="261" t="s">
        <v>123</v>
      </c>
      <c r="D9" s="251" t="s">
        <v>124</v>
      </c>
      <c r="E9" s="252">
        <v>0.43049999999999999</v>
      </c>
      <c r="F9" s="253"/>
      <c r="G9" s="254">
        <f>ROUND(E9*F9,2)</f>
        <v>0</v>
      </c>
      <c r="H9" s="253"/>
      <c r="I9" s="254">
        <f>ROUND(E9*H9,2)</f>
        <v>0</v>
      </c>
      <c r="J9" s="253"/>
      <c r="K9" s="254">
        <f>ROUND(E9*J9,2)</f>
        <v>0</v>
      </c>
      <c r="L9" s="254">
        <v>21</v>
      </c>
      <c r="M9" s="254">
        <f>G9*(1+L9/100)</f>
        <v>0</v>
      </c>
      <c r="N9" s="254">
        <v>0</v>
      </c>
      <c r="O9" s="254">
        <f>ROUND(E9*N9,2)</f>
        <v>0</v>
      </c>
      <c r="P9" s="254">
        <v>0</v>
      </c>
      <c r="Q9" s="254">
        <f>ROUND(E9*P9,2)</f>
        <v>0</v>
      </c>
      <c r="R9" s="254"/>
      <c r="S9" s="254" t="s">
        <v>125</v>
      </c>
      <c r="T9" s="255" t="s">
        <v>125</v>
      </c>
      <c r="U9" s="231">
        <v>4.6550000000000002</v>
      </c>
      <c r="V9" s="231">
        <f>ROUND(E9*U9,2)</f>
        <v>2</v>
      </c>
      <c r="W9" s="231"/>
      <c r="X9" s="231" t="s">
        <v>126</v>
      </c>
      <c r="Y9" s="212"/>
      <c r="Z9" s="212"/>
      <c r="AA9" s="212"/>
      <c r="AB9" s="212"/>
      <c r="AC9" s="212"/>
      <c r="AD9" s="212"/>
      <c r="AE9" s="212"/>
      <c r="AF9" s="212"/>
      <c r="AG9" s="212" t="s">
        <v>136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29"/>
      <c r="B10" s="230"/>
      <c r="C10" s="262" t="s">
        <v>257</v>
      </c>
      <c r="D10" s="232"/>
      <c r="E10" s="233"/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12"/>
      <c r="Z10" s="212"/>
      <c r="AA10" s="212"/>
      <c r="AB10" s="212"/>
      <c r="AC10" s="212"/>
      <c r="AD10" s="212"/>
      <c r="AE10" s="212"/>
      <c r="AF10" s="212"/>
      <c r="AG10" s="212" t="s">
        <v>129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29"/>
      <c r="B11" s="230"/>
      <c r="C11" s="262" t="s">
        <v>258</v>
      </c>
      <c r="D11" s="232"/>
      <c r="E11" s="233"/>
      <c r="F11" s="231"/>
      <c r="G11" s="231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  <c r="U11" s="231"/>
      <c r="V11" s="231"/>
      <c r="W11" s="231"/>
      <c r="X11" s="231"/>
      <c r="Y11" s="212"/>
      <c r="Z11" s="212"/>
      <c r="AA11" s="212"/>
      <c r="AB11" s="212"/>
      <c r="AC11" s="212"/>
      <c r="AD11" s="212"/>
      <c r="AE11" s="212"/>
      <c r="AF11" s="212"/>
      <c r="AG11" s="212" t="s">
        <v>129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29"/>
      <c r="B12" s="230"/>
      <c r="C12" s="262" t="s">
        <v>259</v>
      </c>
      <c r="D12" s="232"/>
      <c r="E12" s="233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12"/>
      <c r="Z12" s="212"/>
      <c r="AA12" s="212"/>
      <c r="AB12" s="212"/>
      <c r="AC12" s="212"/>
      <c r="AD12" s="212"/>
      <c r="AE12" s="212"/>
      <c r="AF12" s="212"/>
      <c r="AG12" s="212" t="s">
        <v>129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29"/>
      <c r="B13" s="230"/>
      <c r="C13" s="262" t="s">
        <v>260</v>
      </c>
      <c r="D13" s="232"/>
      <c r="E13" s="233">
        <v>0.43049999999999999</v>
      </c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  <c r="U13" s="231"/>
      <c r="V13" s="231"/>
      <c r="W13" s="231"/>
      <c r="X13" s="231"/>
      <c r="Y13" s="212"/>
      <c r="Z13" s="212"/>
      <c r="AA13" s="212"/>
      <c r="AB13" s="212"/>
      <c r="AC13" s="212"/>
      <c r="AD13" s="212"/>
      <c r="AE13" s="212"/>
      <c r="AF13" s="212"/>
      <c r="AG13" s="212" t="s">
        <v>129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2.5" outlineLevel="1" x14ac:dyDescent="0.2">
      <c r="A14" s="249">
        <v>2</v>
      </c>
      <c r="B14" s="250" t="s">
        <v>134</v>
      </c>
      <c r="C14" s="261" t="s">
        <v>135</v>
      </c>
      <c r="D14" s="251" t="s">
        <v>124</v>
      </c>
      <c r="E14" s="252">
        <v>0.43049999999999999</v>
      </c>
      <c r="F14" s="253"/>
      <c r="G14" s="254">
        <f>ROUND(E14*F14,2)</f>
        <v>0</v>
      </c>
      <c r="H14" s="253"/>
      <c r="I14" s="254">
        <f>ROUND(E14*H14,2)</f>
        <v>0</v>
      </c>
      <c r="J14" s="253"/>
      <c r="K14" s="254">
        <f>ROUND(E14*J14,2)</f>
        <v>0</v>
      </c>
      <c r="L14" s="254">
        <v>21</v>
      </c>
      <c r="M14" s="254">
        <f>G14*(1+L14/100)</f>
        <v>0</v>
      </c>
      <c r="N14" s="254">
        <v>0</v>
      </c>
      <c r="O14" s="254">
        <f>ROUND(E14*N14,2)</f>
        <v>0</v>
      </c>
      <c r="P14" s="254">
        <v>0</v>
      </c>
      <c r="Q14" s="254">
        <f>ROUND(E14*P14,2)</f>
        <v>0</v>
      </c>
      <c r="R14" s="254"/>
      <c r="S14" s="254" t="s">
        <v>125</v>
      </c>
      <c r="T14" s="255" t="s">
        <v>125</v>
      </c>
      <c r="U14" s="231">
        <v>0.66800000000000004</v>
      </c>
      <c r="V14" s="231">
        <f>ROUND(E14*U14,2)</f>
        <v>0.28999999999999998</v>
      </c>
      <c r="W14" s="231"/>
      <c r="X14" s="231" t="s">
        <v>126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136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29"/>
      <c r="B15" s="230"/>
      <c r="C15" s="262" t="s">
        <v>137</v>
      </c>
      <c r="D15" s="232"/>
      <c r="E15" s="233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1"/>
      <c r="W15" s="231"/>
      <c r="X15" s="231"/>
      <c r="Y15" s="212"/>
      <c r="Z15" s="212"/>
      <c r="AA15" s="212"/>
      <c r="AB15" s="212"/>
      <c r="AC15" s="212"/>
      <c r="AD15" s="212"/>
      <c r="AE15" s="212"/>
      <c r="AF15" s="212"/>
      <c r="AG15" s="212" t="s">
        <v>129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29"/>
      <c r="B16" s="230"/>
      <c r="C16" s="262" t="s">
        <v>261</v>
      </c>
      <c r="D16" s="232"/>
      <c r="E16" s="233">
        <v>0.43049999999999999</v>
      </c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1"/>
      <c r="Q16" s="231"/>
      <c r="R16" s="231"/>
      <c r="S16" s="231"/>
      <c r="T16" s="231"/>
      <c r="U16" s="231"/>
      <c r="V16" s="231"/>
      <c r="W16" s="231"/>
      <c r="X16" s="231"/>
      <c r="Y16" s="212"/>
      <c r="Z16" s="212"/>
      <c r="AA16" s="212"/>
      <c r="AB16" s="212"/>
      <c r="AC16" s="212"/>
      <c r="AD16" s="212"/>
      <c r="AE16" s="212"/>
      <c r="AF16" s="212"/>
      <c r="AG16" s="212" t="s">
        <v>129</v>
      </c>
      <c r="AH16" s="212">
        <v>5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29"/>
      <c r="B17" s="230"/>
      <c r="C17" s="263" t="s">
        <v>131</v>
      </c>
      <c r="D17" s="234"/>
      <c r="E17" s="235">
        <v>0.43049999999999999</v>
      </c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12"/>
      <c r="Z17" s="212"/>
      <c r="AA17" s="212"/>
      <c r="AB17" s="212"/>
      <c r="AC17" s="212"/>
      <c r="AD17" s="212"/>
      <c r="AE17" s="212"/>
      <c r="AF17" s="212"/>
      <c r="AG17" s="212" t="s">
        <v>129</v>
      </c>
      <c r="AH17" s="212">
        <v>1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49">
        <v>3</v>
      </c>
      <c r="B18" s="250" t="s">
        <v>139</v>
      </c>
      <c r="C18" s="261" t="s">
        <v>140</v>
      </c>
      <c r="D18" s="251" t="s">
        <v>124</v>
      </c>
      <c r="E18" s="252">
        <v>0.43049999999999999</v>
      </c>
      <c r="F18" s="253"/>
      <c r="G18" s="254">
        <f>ROUND(E18*F18,2)</f>
        <v>0</v>
      </c>
      <c r="H18" s="253"/>
      <c r="I18" s="254">
        <f>ROUND(E18*H18,2)</f>
        <v>0</v>
      </c>
      <c r="J18" s="253"/>
      <c r="K18" s="254">
        <f>ROUND(E18*J18,2)</f>
        <v>0</v>
      </c>
      <c r="L18" s="254">
        <v>21</v>
      </c>
      <c r="M18" s="254">
        <f>G18*(1+L18/100)</f>
        <v>0</v>
      </c>
      <c r="N18" s="254">
        <v>0</v>
      </c>
      <c r="O18" s="254">
        <f>ROUND(E18*N18,2)</f>
        <v>0</v>
      </c>
      <c r="P18" s="254">
        <v>0</v>
      </c>
      <c r="Q18" s="254">
        <f>ROUND(E18*P18,2)</f>
        <v>0</v>
      </c>
      <c r="R18" s="254"/>
      <c r="S18" s="254" t="s">
        <v>125</v>
      </c>
      <c r="T18" s="255" t="s">
        <v>125</v>
      </c>
      <c r="U18" s="231">
        <v>0.59099999999999997</v>
      </c>
      <c r="V18" s="231">
        <f>ROUND(E18*U18,2)</f>
        <v>0.25</v>
      </c>
      <c r="W18" s="231"/>
      <c r="X18" s="231" t="s">
        <v>126</v>
      </c>
      <c r="Y18" s="212"/>
      <c r="Z18" s="212"/>
      <c r="AA18" s="212"/>
      <c r="AB18" s="212"/>
      <c r="AC18" s="212"/>
      <c r="AD18" s="212"/>
      <c r="AE18" s="212"/>
      <c r="AF18" s="212"/>
      <c r="AG18" s="212" t="s">
        <v>136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29"/>
      <c r="B19" s="230"/>
      <c r="C19" s="262" t="s">
        <v>137</v>
      </c>
      <c r="D19" s="232"/>
      <c r="E19" s="233"/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12"/>
      <c r="Z19" s="212"/>
      <c r="AA19" s="212"/>
      <c r="AB19" s="212"/>
      <c r="AC19" s="212"/>
      <c r="AD19" s="212"/>
      <c r="AE19" s="212"/>
      <c r="AF19" s="212"/>
      <c r="AG19" s="212" t="s">
        <v>129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29"/>
      <c r="B20" s="230"/>
      <c r="C20" s="262" t="s">
        <v>261</v>
      </c>
      <c r="D20" s="232"/>
      <c r="E20" s="233">
        <v>0.43049999999999999</v>
      </c>
      <c r="F20" s="231"/>
      <c r="G20" s="231"/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231"/>
      <c r="S20" s="231"/>
      <c r="T20" s="231"/>
      <c r="U20" s="231"/>
      <c r="V20" s="231"/>
      <c r="W20" s="231"/>
      <c r="X20" s="231"/>
      <c r="Y20" s="212"/>
      <c r="Z20" s="212"/>
      <c r="AA20" s="212"/>
      <c r="AB20" s="212"/>
      <c r="AC20" s="212"/>
      <c r="AD20" s="212"/>
      <c r="AE20" s="212"/>
      <c r="AF20" s="212"/>
      <c r="AG20" s="212" t="s">
        <v>129</v>
      </c>
      <c r="AH20" s="212">
        <v>5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29"/>
      <c r="B21" s="230"/>
      <c r="C21" s="263" t="s">
        <v>131</v>
      </c>
      <c r="D21" s="234"/>
      <c r="E21" s="235">
        <v>0.43049999999999999</v>
      </c>
      <c r="F21" s="231"/>
      <c r="G21" s="231"/>
      <c r="H21" s="231"/>
      <c r="I21" s="231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T21" s="231"/>
      <c r="U21" s="231"/>
      <c r="V21" s="231"/>
      <c r="W21" s="231"/>
      <c r="X21" s="231"/>
      <c r="Y21" s="212"/>
      <c r="Z21" s="212"/>
      <c r="AA21" s="212"/>
      <c r="AB21" s="212"/>
      <c r="AC21" s="212"/>
      <c r="AD21" s="212"/>
      <c r="AE21" s="212"/>
      <c r="AF21" s="212"/>
      <c r="AG21" s="212" t="s">
        <v>129</v>
      </c>
      <c r="AH21" s="212">
        <v>1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49">
        <v>4</v>
      </c>
      <c r="B22" s="250" t="s">
        <v>141</v>
      </c>
      <c r="C22" s="261" t="s">
        <v>142</v>
      </c>
      <c r="D22" s="251" t="s">
        <v>124</v>
      </c>
      <c r="E22" s="252">
        <v>0.43049999999999999</v>
      </c>
      <c r="F22" s="253"/>
      <c r="G22" s="254">
        <f>ROUND(E22*F22,2)</f>
        <v>0</v>
      </c>
      <c r="H22" s="253"/>
      <c r="I22" s="254">
        <f>ROUND(E22*H22,2)</f>
        <v>0</v>
      </c>
      <c r="J22" s="253"/>
      <c r="K22" s="254">
        <f>ROUND(E22*J22,2)</f>
        <v>0</v>
      </c>
      <c r="L22" s="254">
        <v>21</v>
      </c>
      <c r="M22" s="254">
        <f>G22*(1+L22/100)</f>
        <v>0</v>
      </c>
      <c r="N22" s="254">
        <v>0</v>
      </c>
      <c r="O22" s="254">
        <f>ROUND(E22*N22,2)</f>
        <v>0</v>
      </c>
      <c r="P22" s="254">
        <v>0</v>
      </c>
      <c r="Q22" s="254">
        <f>ROUND(E22*P22,2)</f>
        <v>0</v>
      </c>
      <c r="R22" s="254"/>
      <c r="S22" s="254" t="s">
        <v>125</v>
      </c>
      <c r="T22" s="255" t="s">
        <v>125</v>
      </c>
      <c r="U22" s="231">
        <v>0.65200000000000002</v>
      </c>
      <c r="V22" s="231">
        <f>ROUND(E22*U22,2)</f>
        <v>0.28000000000000003</v>
      </c>
      <c r="W22" s="231"/>
      <c r="X22" s="231" t="s">
        <v>126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136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29"/>
      <c r="B23" s="230"/>
      <c r="C23" s="262" t="s">
        <v>137</v>
      </c>
      <c r="D23" s="232"/>
      <c r="E23" s="233"/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12"/>
      <c r="Z23" s="212"/>
      <c r="AA23" s="212"/>
      <c r="AB23" s="212"/>
      <c r="AC23" s="212"/>
      <c r="AD23" s="212"/>
      <c r="AE23" s="212"/>
      <c r="AF23" s="212"/>
      <c r="AG23" s="212" t="s">
        <v>129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29"/>
      <c r="B24" s="230"/>
      <c r="C24" s="262" t="s">
        <v>261</v>
      </c>
      <c r="D24" s="232"/>
      <c r="E24" s="233">
        <v>0.43049999999999999</v>
      </c>
      <c r="F24" s="231"/>
      <c r="G24" s="231"/>
      <c r="H24" s="231"/>
      <c r="I24" s="231"/>
      <c r="J24" s="231"/>
      <c r="K24" s="231"/>
      <c r="L24" s="231"/>
      <c r="M24" s="231"/>
      <c r="N24" s="231"/>
      <c r="O24" s="231"/>
      <c r="P24" s="231"/>
      <c r="Q24" s="231"/>
      <c r="R24" s="231"/>
      <c r="S24" s="231"/>
      <c r="T24" s="231"/>
      <c r="U24" s="231"/>
      <c r="V24" s="231"/>
      <c r="W24" s="231"/>
      <c r="X24" s="231"/>
      <c r="Y24" s="212"/>
      <c r="Z24" s="212"/>
      <c r="AA24" s="212"/>
      <c r="AB24" s="212"/>
      <c r="AC24" s="212"/>
      <c r="AD24" s="212"/>
      <c r="AE24" s="212"/>
      <c r="AF24" s="212"/>
      <c r="AG24" s="212" t="s">
        <v>129</v>
      </c>
      <c r="AH24" s="212">
        <v>5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29"/>
      <c r="B25" s="230"/>
      <c r="C25" s="263" t="s">
        <v>131</v>
      </c>
      <c r="D25" s="234"/>
      <c r="E25" s="235">
        <v>0.43049999999999999</v>
      </c>
      <c r="F25" s="231"/>
      <c r="G25" s="231"/>
      <c r="H25" s="231"/>
      <c r="I25" s="231"/>
      <c r="J25" s="231"/>
      <c r="K25" s="231"/>
      <c r="L25" s="231"/>
      <c r="M25" s="231"/>
      <c r="N25" s="231"/>
      <c r="O25" s="231"/>
      <c r="P25" s="231"/>
      <c r="Q25" s="231"/>
      <c r="R25" s="231"/>
      <c r="S25" s="231"/>
      <c r="T25" s="231"/>
      <c r="U25" s="231"/>
      <c r="V25" s="231"/>
      <c r="W25" s="231"/>
      <c r="X25" s="231"/>
      <c r="Y25" s="212"/>
      <c r="Z25" s="212"/>
      <c r="AA25" s="212"/>
      <c r="AB25" s="212"/>
      <c r="AC25" s="212"/>
      <c r="AD25" s="212"/>
      <c r="AE25" s="212"/>
      <c r="AF25" s="212"/>
      <c r="AG25" s="212" t="s">
        <v>129</v>
      </c>
      <c r="AH25" s="212">
        <v>1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49">
        <v>5</v>
      </c>
      <c r="B26" s="250" t="s">
        <v>156</v>
      </c>
      <c r="C26" s="261" t="s">
        <v>157</v>
      </c>
      <c r="D26" s="251" t="s">
        <v>124</v>
      </c>
      <c r="E26" s="252">
        <v>0.43049999999999999</v>
      </c>
      <c r="F26" s="253"/>
      <c r="G26" s="254">
        <f>ROUND(E26*F26,2)</f>
        <v>0</v>
      </c>
      <c r="H26" s="253"/>
      <c r="I26" s="254">
        <f>ROUND(E26*H26,2)</f>
        <v>0</v>
      </c>
      <c r="J26" s="253"/>
      <c r="K26" s="254">
        <f>ROUND(E26*J26,2)</f>
        <v>0</v>
      </c>
      <c r="L26" s="254">
        <v>21</v>
      </c>
      <c r="M26" s="254">
        <f>G26*(1+L26/100)</f>
        <v>0</v>
      </c>
      <c r="N26" s="254">
        <v>0</v>
      </c>
      <c r="O26" s="254">
        <f>ROUND(E26*N26,2)</f>
        <v>0</v>
      </c>
      <c r="P26" s="254">
        <v>0</v>
      </c>
      <c r="Q26" s="254">
        <f>ROUND(E26*P26,2)</f>
        <v>0</v>
      </c>
      <c r="R26" s="254"/>
      <c r="S26" s="254" t="s">
        <v>125</v>
      </c>
      <c r="T26" s="255" t="s">
        <v>125</v>
      </c>
      <c r="U26" s="231">
        <v>0.20200000000000001</v>
      </c>
      <c r="V26" s="231">
        <f>ROUND(E26*U26,2)</f>
        <v>0.09</v>
      </c>
      <c r="W26" s="231"/>
      <c r="X26" s="231" t="s">
        <v>126</v>
      </c>
      <c r="Y26" s="212"/>
      <c r="Z26" s="212"/>
      <c r="AA26" s="212"/>
      <c r="AB26" s="212"/>
      <c r="AC26" s="212"/>
      <c r="AD26" s="212"/>
      <c r="AE26" s="212"/>
      <c r="AF26" s="212"/>
      <c r="AG26" s="212" t="s">
        <v>136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29"/>
      <c r="B27" s="230"/>
      <c r="C27" s="264" t="s">
        <v>158</v>
      </c>
      <c r="D27" s="257"/>
      <c r="E27" s="257"/>
      <c r="F27" s="257"/>
      <c r="G27" s="257"/>
      <c r="H27" s="231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231"/>
      <c r="W27" s="231"/>
      <c r="X27" s="231"/>
      <c r="Y27" s="212"/>
      <c r="Z27" s="212"/>
      <c r="AA27" s="212"/>
      <c r="AB27" s="212"/>
      <c r="AC27" s="212"/>
      <c r="AD27" s="212"/>
      <c r="AE27" s="212"/>
      <c r="AF27" s="212"/>
      <c r="AG27" s="212" t="s">
        <v>146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29"/>
      <c r="B28" s="230"/>
      <c r="C28" s="262" t="s">
        <v>257</v>
      </c>
      <c r="D28" s="232"/>
      <c r="E28" s="233"/>
      <c r="F28" s="231"/>
      <c r="G28" s="231"/>
      <c r="H28" s="231"/>
      <c r="I28" s="231"/>
      <c r="J28" s="231"/>
      <c r="K28" s="231"/>
      <c r="L28" s="231"/>
      <c r="M28" s="231"/>
      <c r="N28" s="231"/>
      <c r="O28" s="231"/>
      <c r="P28" s="231"/>
      <c r="Q28" s="231"/>
      <c r="R28" s="231"/>
      <c r="S28" s="231"/>
      <c r="T28" s="231"/>
      <c r="U28" s="231"/>
      <c r="V28" s="231"/>
      <c r="W28" s="231"/>
      <c r="X28" s="231"/>
      <c r="Y28" s="212"/>
      <c r="Z28" s="212"/>
      <c r="AA28" s="212"/>
      <c r="AB28" s="212"/>
      <c r="AC28" s="212"/>
      <c r="AD28" s="212"/>
      <c r="AE28" s="212"/>
      <c r="AF28" s="212"/>
      <c r="AG28" s="212" t="s">
        <v>129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29"/>
      <c r="B29" s="230"/>
      <c r="C29" s="262" t="s">
        <v>258</v>
      </c>
      <c r="D29" s="232"/>
      <c r="E29" s="233"/>
      <c r="F29" s="231"/>
      <c r="G29" s="231"/>
      <c r="H29" s="231"/>
      <c r="I29" s="231"/>
      <c r="J29" s="231"/>
      <c r="K29" s="231"/>
      <c r="L29" s="231"/>
      <c r="M29" s="231"/>
      <c r="N29" s="231"/>
      <c r="O29" s="231"/>
      <c r="P29" s="231"/>
      <c r="Q29" s="231"/>
      <c r="R29" s="231"/>
      <c r="S29" s="231"/>
      <c r="T29" s="231"/>
      <c r="U29" s="231"/>
      <c r="V29" s="231"/>
      <c r="W29" s="231"/>
      <c r="X29" s="231"/>
      <c r="Y29" s="212"/>
      <c r="Z29" s="212"/>
      <c r="AA29" s="212"/>
      <c r="AB29" s="212"/>
      <c r="AC29" s="212"/>
      <c r="AD29" s="212"/>
      <c r="AE29" s="212"/>
      <c r="AF29" s="212"/>
      <c r="AG29" s="212" t="s">
        <v>129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29"/>
      <c r="B30" s="230"/>
      <c r="C30" s="262" t="s">
        <v>259</v>
      </c>
      <c r="D30" s="232"/>
      <c r="E30" s="233"/>
      <c r="F30" s="231"/>
      <c r="G30" s="231"/>
      <c r="H30" s="231"/>
      <c r="I30" s="231"/>
      <c r="J30" s="231"/>
      <c r="K30" s="231"/>
      <c r="L30" s="231"/>
      <c r="M30" s="231"/>
      <c r="N30" s="231"/>
      <c r="O30" s="231"/>
      <c r="P30" s="231"/>
      <c r="Q30" s="231"/>
      <c r="R30" s="231"/>
      <c r="S30" s="231"/>
      <c r="T30" s="231"/>
      <c r="U30" s="231"/>
      <c r="V30" s="231"/>
      <c r="W30" s="231"/>
      <c r="X30" s="231"/>
      <c r="Y30" s="212"/>
      <c r="Z30" s="212"/>
      <c r="AA30" s="212"/>
      <c r="AB30" s="212"/>
      <c r="AC30" s="212"/>
      <c r="AD30" s="212"/>
      <c r="AE30" s="212"/>
      <c r="AF30" s="212"/>
      <c r="AG30" s="212" t="s">
        <v>129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29"/>
      <c r="B31" s="230"/>
      <c r="C31" s="262" t="s">
        <v>260</v>
      </c>
      <c r="D31" s="232"/>
      <c r="E31" s="233">
        <v>0.43049999999999999</v>
      </c>
      <c r="F31" s="231"/>
      <c r="G31" s="231"/>
      <c r="H31" s="231"/>
      <c r="I31" s="231"/>
      <c r="J31" s="231"/>
      <c r="K31" s="231"/>
      <c r="L31" s="231"/>
      <c r="M31" s="231"/>
      <c r="N31" s="231"/>
      <c r="O31" s="231"/>
      <c r="P31" s="231"/>
      <c r="Q31" s="231"/>
      <c r="R31" s="231"/>
      <c r="S31" s="231"/>
      <c r="T31" s="231"/>
      <c r="U31" s="231"/>
      <c r="V31" s="231"/>
      <c r="W31" s="231"/>
      <c r="X31" s="231"/>
      <c r="Y31" s="212"/>
      <c r="Z31" s="212"/>
      <c r="AA31" s="212"/>
      <c r="AB31" s="212"/>
      <c r="AC31" s="212"/>
      <c r="AD31" s="212"/>
      <c r="AE31" s="212"/>
      <c r="AF31" s="212"/>
      <c r="AG31" s="212" t="s">
        <v>129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2.5" outlineLevel="1" x14ac:dyDescent="0.2">
      <c r="A32" s="249">
        <v>6</v>
      </c>
      <c r="B32" s="250" t="s">
        <v>147</v>
      </c>
      <c r="C32" s="261" t="s">
        <v>148</v>
      </c>
      <c r="D32" s="251" t="s">
        <v>124</v>
      </c>
      <c r="E32" s="252">
        <v>4.55</v>
      </c>
      <c r="F32" s="253"/>
      <c r="G32" s="254">
        <f>ROUND(E32*F32,2)</f>
        <v>0</v>
      </c>
      <c r="H32" s="253"/>
      <c r="I32" s="254">
        <f>ROUND(E32*H32,2)</f>
        <v>0</v>
      </c>
      <c r="J32" s="253"/>
      <c r="K32" s="254">
        <f>ROUND(E32*J32,2)</f>
        <v>0</v>
      </c>
      <c r="L32" s="254">
        <v>21</v>
      </c>
      <c r="M32" s="254">
        <f>G32*(1+L32/100)</f>
        <v>0</v>
      </c>
      <c r="N32" s="254">
        <v>0</v>
      </c>
      <c r="O32" s="254">
        <f>ROUND(E32*N32,2)</f>
        <v>0</v>
      </c>
      <c r="P32" s="254">
        <v>0</v>
      </c>
      <c r="Q32" s="254">
        <f>ROUND(E32*P32,2)</f>
        <v>0</v>
      </c>
      <c r="R32" s="254"/>
      <c r="S32" s="254" t="s">
        <v>125</v>
      </c>
      <c r="T32" s="255" t="s">
        <v>125</v>
      </c>
      <c r="U32" s="231">
        <v>1.0999999999999999E-2</v>
      </c>
      <c r="V32" s="231">
        <f>ROUND(E32*U32,2)</f>
        <v>0.05</v>
      </c>
      <c r="W32" s="231"/>
      <c r="X32" s="231" t="s">
        <v>126</v>
      </c>
      <c r="Y32" s="212"/>
      <c r="Z32" s="212"/>
      <c r="AA32" s="212"/>
      <c r="AB32" s="212"/>
      <c r="AC32" s="212"/>
      <c r="AD32" s="212"/>
      <c r="AE32" s="212"/>
      <c r="AF32" s="212"/>
      <c r="AG32" s="212" t="s">
        <v>136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29"/>
      <c r="B33" s="230"/>
      <c r="C33" s="262" t="s">
        <v>262</v>
      </c>
      <c r="D33" s="232"/>
      <c r="E33" s="233"/>
      <c r="F33" s="231"/>
      <c r="G33" s="231"/>
      <c r="H33" s="231"/>
      <c r="I33" s="231"/>
      <c r="J33" s="231"/>
      <c r="K33" s="231"/>
      <c r="L33" s="231"/>
      <c r="M33" s="231"/>
      <c r="N33" s="231"/>
      <c r="O33" s="231"/>
      <c r="P33" s="231"/>
      <c r="Q33" s="231"/>
      <c r="R33" s="231"/>
      <c r="S33" s="231"/>
      <c r="T33" s="231"/>
      <c r="U33" s="231"/>
      <c r="V33" s="231"/>
      <c r="W33" s="231"/>
      <c r="X33" s="231"/>
      <c r="Y33" s="212"/>
      <c r="Z33" s="212"/>
      <c r="AA33" s="212"/>
      <c r="AB33" s="212"/>
      <c r="AC33" s="212"/>
      <c r="AD33" s="212"/>
      <c r="AE33" s="212"/>
      <c r="AF33" s="212"/>
      <c r="AG33" s="212" t="s">
        <v>129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29"/>
      <c r="B34" s="230"/>
      <c r="C34" s="262" t="s">
        <v>263</v>
      </c>
      <c r="D34" s="232"/>
      <c r="E34" s="233"/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212"/>
      <c r="Z34" s="212"/>
      <c r="AA34" s="212"/>
      <c r="AB34" s="212"/>
      <c r="AC34" s="212"/>
      <c r="AD34" s="212"/>
      <c r="AE34" s="212"/>
      <c r="AF34" s="212"/>
      <c r="AG34" s="212" t="s">
        <v>129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29"/>
      <c r="B35" s="230"/>
      <c r="C35" s="262" t="s">
        <v>264</v>
      </c>
      <c r="D35" s="232"/>
      <c r="E35" s="233"/>
      <c r="F35" s="231"/>
      <c r="G35" s="231"/>
      <c r="H35" s="231"/>
      <c r="I35" s="231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1"/>
      <c r="U35" s="231"/>
      <c r="V35" s="231"/>
      <c r="W35" s="231"/>
      <c r="X35" s="231"/>
      <c r="Y35" s="212"/>
      <c r="Z35" s="212"/>
      <c r="AA35" s="212"/>
      <c r="AB35" s="212"/>
      <c r="AC35" s="212"/>
      <c r="AD35" s="212"/>
      <c r="AE35" s="212"/>
      <c r="AF35" s="212"/>
      <c r="AG35" s="212" t="s">
        <v>129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29"/>
      <c r="B36" s="230"/>
      <c r="C36" s="262" t="s">
        <v>265</v>
      </c>
      <c r="D36" s="232"/>
      <c r="E36" s="233"/>
      <c r="F36" s="231"/>
      <c r="G36" s="231"/>
      <c r="H36" s="231"/>
      <c r="I36" s="231"/>
      <c r="J36" s="231"/>
      <c r="K36" s="231"/>
      <c r="L36" s="231"/>
      <c r="M36" s="231"/>
      <c r="N36" s="231"/>
      <c r="O36" s="231"/>
      <c r="P36" s="231"/>
      <c r="Q36" s="231"/>
      <c r="R36" s="231"/>
      <c r="S36" s="231"/>
      <c r="T36" s="231"/>
      <c r="U36" s="231"/>
      <c r="V36" s="231"/>
      <c r="W36" s="231"/>
      <c r="X36" s="231"/>
      <c r="Y36" s="212"/>
      <c r="Z36" s="212"/>
      <c r="AA36" s="212"/>
      <c r="AB36" s="212"/>
      <c r="AC36" s="212"/>
      <c r="AD36" s="212"/>
      <c r="AE36" s="212"/>
      <c r="AF36" s="212"/>
      <c r="AG36" s="212" t="s">
        <v>129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29"/>
      <c r="B37" s="230"/>
      <c r="C37" s="262" t="s">
        <v>266</v>
      </c>
      <c r="D37" s="232"/>
      <c r="E37" s="233">
        <v>4.55</v>
      </c>
      <c r="F37" s="231"/>
      <c r="G37" s="231"/>
      <c r="H37" s="231"/>
      <c r="I37" s="231"/>
      <c r="J37" s="231"/>
      <c r="K37" s="231"/>
      <c r="L37" s="231"/>
      <c r="M37" s="231"/>
      <c r="N37" s="231"/>
      <c r="O37" s="231"/>
      <c r="P37" s="231"/>
      <c r="Q37" s="231"/>
      <c r="R37" s="231"/>
      <c r="S37" s="231"/>
      <c r="T37" s="231"/>
      <c r="U37" s="231"/>
      <c r="V37" s="231"/>
      <c r="W37" s="231"/>
      <c r="X37" s="231"/>
      <c r="Y37" s="212"/>
      <c r="Z37" s="212"/>
      <c r="AA37" s="212"/>
      <c r="AB37" s="212"/>
      <c r="AC37" s="212"/>
      <c r="AD37" s="212"/>
      <c r="AE37" s="212"/>
      <c r="AF37" s="212"/>
      <c r="AG37" s="212" t="s">
        <v>129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29"/>
      <c r="B38" s="230"/>
      <c r="C38" s="263" t="s">
        <v>131</v>
      </c>
      <c r="D38" s="234"/>
      <c r="E38" s="235">
        <v>4.55</v>
      </c>
      <c r="F38" s="231"/>
      <c r="G38" s="231"/>
      <c r="H38" s="231"/>
      <c r="I38" s="231"/>
      <c r="J38" s="231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31"/>
      <c r="W38" s="231"/>
      <c r="X38" s="231"/>
      <c r="Y38" s="212"/>
      <c r="Z38" s="212"/>
      <c r="AA38" s="212"/>
      <c r="AB38" s="212"/>
      <c r="AC38" s="212"/>
      <c r="AD38" s="212"/>
      <c r="AE38" s="212"/>
      <c r="AF38" s="212"/>
      <c r="AG38" s="212" t="s">
        <v>129</v>
      </c>
      <c r="AH38" s="212">
        <v>1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49">
        <v>7</v>
      </c>
      <c r="B39" s="250" t="s">
        <v>149</v>
      </c>
      <c r="C39" s="261" t="s">
        <v>150</v>
      </c>
      <c r="D39" s="251" t="s">
        <v>124</v>
      </c>
      <c r="E39" s="252">
        <v>45.5</v>
      </c>
      <c r="F39" s="253"/>
      <c r="G39" s="254">
        <f>ROUND(E39*F39,2)</f>
        <v>0</v>
      </c>
      <c r="H39" s="253"/>
      <c r="I39" s="254">
        <f>ROUND(E39*H39,2)</f>
        <v>0</v>
      </c>
      <c r="J39" s="253"/>
      <c r="K39" s="254">
        <f>ROUND(E39*J39,2)</f>
        <v>0</v>
      </c>
      <c r="L39" s="254">
        <v>21</v>
      </c>
      <c r="M39" s="254">
        <f>G39*(1+L39/100)</f>
        <v>0</v>
      </c>
      <c r="N39" s="254">
        <v>0</v>
      </c>
      <c r="O39" s="254">
        <f>ROUND(E39*N39,2)</f>
        <v>0</v>
      </c>
      <c r="P39" s="254">
        <v>0</v>
      </c>
      <c r="Q39" s="254">
        <f>ROUND(E39*P39,2)</f>
        <v>0</v>
      </c>
      <c r="R39" s="254"/>
      <c r="S39" s="254" t="s">
        <v>125</v>
      </c>
      <c r="T39" s="255" t="s">
        <v>125</v>
      </c>
      <c r="U39" s="231">
        <v>0</v>
      </c>
      <c r="V39" s="231">
        <f>ROUND(E39*U39,2)</f>
        <v>0</v>
      </c>
      <c r="W39" s="231"/>
      <c r="X39" s="231" t="s">
        <v>126</v>
      </c>
      <c r="Y39" s="212"/>
      <c r="Z39" s="212"/>
      <c r="AA39" s="212"/>
      <c r="AB39" s="212"/>
      <c r="AC39" s="212"/>
      <c r="AD39" s="212"/>
      <c r="AE39" s="212"/>
      <c r="AF39" s="212"/>
      <c r="AG39" s="212" t="s">
        <v>136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29"/>
      <c r="B40" s="230"/>
      <c r="C40" s="262" t="s">
        <v>151</v>
      </c>
      <c r="D40" s="232"/>
      <c r="E40" s="233"/>
      <c r="F40" s="231"/>
      <c r="G40" s="231"/>
      <c r="H40" s="231"/>
      <c r="I40" s="231"/>
      <c r="J40" s="231"/>
      <c r="K40" s="231"/>
      <c r="L40" s="231"/>
      <c r="M40" s="231"/>
      <c r="N40" s="231"/>
      <c r="O40" s="231"/>
      <c r="P40" s="231"/>
      <c r="Q40" s="231"/>
      <c r="R40" s="231"/>
      <c r="S40" s="231"/>
      <c r="T40" s="231"/>
      <c r="U40" s="231"/>
      <c r="V40" s="231"/>
      <c r="W40" s="231"/>
      <c r="X40" s="231"/>
      <c r="Y40" s="212"/>
      <c r="Z40" s="212"/>
      <c r="AA40" s="212"/>
      <c r="AB40" s="212"/>
      <c r="AC40" s="212"/>
      <c r="AD40" s="212"/>
      <c r="AE40" s="212"/>
      <c r="AF40" s="212"/>
      <c r="AG40" s="212" t="s">
        <v>129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29"/>
      <c r="B41" s="230"/>
      <c r="C41" s="262" t="s">
        <v>267</v>
      </c>
      <c r="D41" s="232"/>
      <c r="E41" s="233">
        <v>4.55</v>
      </c>
      <c r="F41" s="231"/>
      <c r="G41" s="231"/>
      <c r="H41" s="231"/>
      <c r="I41" s="231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1"/>
      <c r="U41" s="231"/>
      <c r="V41" s="231"/>
      <c r="W41" s="231"/>
      <c r="X41" s="231"/>
      <c r="Y41" s="212"/>
      <c r="Z41" s="212"/>
      <c r="AA41" s="212"/>
      <c r="AB41" s="212"/>
      <c r="AC41" s="212"/>
      <c r="AD41" s="212"/>
      <c r="AE41" s="212"/>
      <c r="AF41" s="212"/>
      <c r="AG41" s="212" t="s">
        <v>129</v>
      </c>
      <c r="AH41" s="212">
        <v>5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29"/>
      <c r="B42" s="230"/>
      <c r="C42" s="263" t="s">
        <v>131</v>
      </c>
      <c r="D42" s="234"/>
      <c r="E42" s="235">
        <v>4.55</v>
      </c>
      <c r="F42" s="231"/>
      <c r="G42" s="231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31"/>
      <c r="V42" s="231"/>
      <c r="W42" s="231"/>
      <c r="X42" s="231"/>
      <c r="Y42" s="212"/>
      <c r="Z42" s="212"/>
      <c r="AA42" s="212"/>
      <c r="AB42" s="212"/>
      <c r="AC42" s="212"/>
      <c r="AD42" s="212"/>
      <c r="AE42" s="212"/>
      <c r="AF42" s="212"/>
      <c r="AG42" s="212" t="s">
        <v>129</v>
      </c>
      <c r="AH42" s="212">
        <v>1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29"/>
      <c r="B43" s="230"/>
      <c r="C43" s="265" t="s">
        <v>153</v>
      </c>
      <c r="D43" s="236"/>
      <c r="E43" s="237">
        <v>40.950000000000003</v>
      </c>
      <c r="F43" s="231"/>
      <c r="G43" s="231"/>
      <c r="H43" s="231"/>
      <c r="I43" s="231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1"/>
      <c r="U43" s="231"/>
      <c r="V43" s="231"/>
      <c r="W43" s="231"/>
      <c r="X43" s="231"/>
      <c r="Y43" s="212"/>
      <c r="Z43" s="212"/>
      <c r="AA43" s="212"/>
      <c r="AB43" s="212"/>
      <c r="AC43" s="212"/>
      <c r="AD43" s="212"/>
      <c r="AE43" s="212"/>
      <c r="AF43" s="212"/>
      <c r="AG43" s="212" t="s">
        <v>129</v>
      </c>
      <c r="AH43" s="212">
        <v>4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49">
        <v>8</v>
      </c>
      <c r="B44" s="250" t="s">
        <v>154</v>
      </c>
      <c r="C44" s="261" t="s">
        <v>155</v>
      </c>
      <c r="D44" s="251" t="s">
        <v>124</v>
      </c>
      <c r="E44" s="252">
        <v>4.55</v>
      </c>
      <c r="F44" s="253"/>
      <c r="G44" s="254">
        <f>ROUND(E44*F44,2)</f>
        <v>0</v>
      </c>
      <c r="H44" s="253"/>
      <c r="I44" s="254">
        <f>ROUND(E44*H44,2)</f>
        <v>0</v>
      </c>
      <c r="J44" s="253"/>
      <c r="K44" s="254">
        <f>ROUND(E44*J44,2)</f>
        <v>0</v>
      </c>
      <c r="L44" s="254">
        <v>21</v>
      </c>
      <c r="M44" s="254">
        <f>G44*(1+L44/100)</f>
        <v>0</v>
      </c>
      <c r="N44" s="254">
        <v>0</v>
      </c>
      <c r="O44" s="254">
        <f>ROUND(E44*N44,2)</f>
        <v>0</v>
      </c>
      <c r="P44" s="254">
        <v>0</v>
      </c>
      <c r="Q44" s="254">
        <f>ROUND(E44*P44,2)</f>
        <v>0</v>
      </c>
      <c r="R44" s="254"/>
      <c r="S44" s="254" t="s">
        <v>125</v>
      </c>
      <c r="T44" s="255" t="s">
        <v>125</v>
      </c>
      <c r="U44" s="231">
        <v>0</v>
      </c>
      <c r="V44" s="231">
        <f>ROUND(E44*U44,2)</f>
        <v>0</v>
      </c>
      <c r="W44" s="231"/>
      <c r="X44" s="231" t="s">
        <v>126</v>
      </c>
      <c r="Y44" s="212"/>
      <c r="Z44" s="212"/>
      <c r="AA44" s="212"/>
      <c r="AB44" s="212"/>
      <c r="AC44" s="212"/>
      <c r="AD44" s="212"/>
      <c r="AE44" s="212"/>
      <c r="AF44" s="212"/>
      <c r="AG44" s="212" t="s">
        <v>136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29"/>
      <c r="B45" s="230"/>
      <c r="C45" s="262" t="s">
        <v>151</v>
      </c>
      <c r="D45" s="232"/>
      <c r="E45" s="233"/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P45" s="231"/>
      <c r="Q45" s="231"/>
      <c r="R45" s="231"/>
      <c r="S45" s="231"/>
      <c r="T45" s="231"/>
      <c r="U45" s="231"/>
      <c r="V45" s="231"/>
      <c r="W45" s="231"/>
      <c r="X45" s="231"/>
      <c r="Y45" s="212"/>
      <c r="Z45" s="212"/>
      <c r="AA45" s="212"/>
      <c r="AB45" s="212"/>
      <c r="AC45" s="212"/>
      <c r="AD45" s="212"/>
      <c r="AE45" s="212"/>
      <c r="AF45" s="212"/>
      <c r="AG45" s="212" t="s">
        <v>129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29"/>
      <c r="B46" s="230"/>
      <c r="C46" s="262" t="s">
        <v>267</v>
      </c>
      <c r="D46" s="232"/>
      <c r="E46" s="233">
        <v>4.55</v>
      </c>
      <c r="F46" s="231"/>
      <c r="G46" s="231"/>
      <c r="H46" s="231"/>
      <c r="I46" s="231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212"/>
      <c r="Z46" s="212"/>
      <c r="AA46" s="212"/>
      <c r="AB46" s="212"/>
      <c r="AC46" s="212"/>
      <c r="AD46" s="212"/>
      <c r="AE46" s="212"/>
      <c r="AF46" s="212"/>
      <c r="AG46" s="212" t="s">
        <v>129</v>
      </c>
      <c r="AH46" s="212">
        <v>5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29"/>
      <c r="B47" s="230"/>
      <c r="C47" s="263" t="s">
        <v>131</v>
      </c>
      <c r="D47" s="234"/>
      <c r="E47" s="235">
        <v>4.55</v>
      </c>
      <c r="F47" s="231"/>
      <c r="G47" s="231"/>
      <c r="H47" s="231"/>
      <c r="I47" s="231"/>
      <c r="J47" s="231"/>
      <c r="K47" s="231"/>
      <c r="L47" s="231"/>
      <c r="M47" s="231"/>
      <c r="N47" s="231"/>
      <c r="O47" s="231"/>
      <c r="P47" s="231"/>
      <c r="Q47" s="231"/>
      <c r="R47" s="231"/>
      <c r="S47" s="231"/>
      <c r="T47" s="231"/>
      <c r="U47" s="231"/>
      <c r="V47" s="231"/>
      <c r="W47" s="231"/>
      <c r="X47" s="231"/>
      <c r="Y47" s="212"/>
      <c r="Z47" s="212"/>
      <c r="AA47" s="212"/>
      <c r="AB47" s="212"/>
      <c r="AC47" s="212"/>
      <c r="AD47" s="212"/>
      <c r="AE47" s="212"/>
      <c r="AF47" s="212"/>
      <c r="AG47" s="212" t="s">
        <v>129</v>
      </c>
      <c r="AH47" s="212">
        <v>1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49">
        <v>9</v>
      </c>
      <c r="B48" s="250" t="s">
        <v>268</v>
      </c>
      <c r="C48" s="261" t="s">
        <v>269</v>
      </c>
      <c r="D48" s="251" t="s">
        <v>163</v>
      </c>
      <c r="E48" s="252">
        <v>0.85238999999999998</v>
      </c>
      <c r="F48" s="253"/>
      <c r="G48" s="254">
        <f>ROUND(E48*F48,2)</f>
        <v>0</v>
      </c>
      <c r="H48" s="253"/>
      <c r="I48" s="254">
        <f>ROUND(E48*H48,2)</f>
        <v>0</v>
      </c>
      <c r="J48" s="253"/>
      <c r="K48" s="254">
        <f>ROUND(E48*J48,2)</f>
        <v>0</v>
      </c>
      <c r="L48" s="254">
        <v>21</v>
      </c>
      <c r="M48" s="254">
        <f>G48*(1+L48/100)</f>
        <v>0</v>
      </c>
      <c r="N48" s="254">
        <v>1</v>
      </c>
      <c r="O48" s="254">
        <f>ROUND(E48*N48,2)</f>
        <v>0.85</v>
      </c>
      <c r="P48" s="254">
        <v>0</v>
      </c>
      <c r="Q48" s="254">
        <f>ROUND(E48*P48,2)</f>
        <v>0</v>
      </c>
      <c r="R48" s="254" t="s">
        <v>164</v>
      </c>
      <c r="S48" s="254" t="s">
        <v>125</v>
      </c>
      <c r="T48" s="255" t="s">
        <v>125</v>
      </c>
      <c r="U48" s="231">
        <v>0</v>
      </c>
      <c r="V48" s="231">
        <f>ROUND(E48*U48,2)</f>
        <v>0</v>
      </c>
      <c r="W48" s="231"/>
      <c r="X48" s="231" t="s">
        <v>165</v>
      </c>
      <c r="Y48" s="212"/>
      <c r="Z48" s="212"/>
      <c r="AA48" s="212"/>
      <c r="AB48" s="212"/>
      <c r="AC48" s="212"/>
      <c r="AD48" s="212"/>
      <c r="AE48" s="212"/>
      <c r="AF48" s="212"/>
      <c r="AG48" s="212" t="s">
        <v>166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29"/>
      <c r="B49" s="230"/>
      <c r="C49" s="266" t="s">
        <v>167</v>
      </c>
      <c r="D49" s="238"/>
      <c r="E49" s="239"/>
      <c r="F49" s="231"/>
      <c r="G49" s="231"/>
      <c r="H49" s="231"/>
      <c r="I49" s="231"/>
      <c r="J49" s="231"/>
      <c r="K49" s="231"/>
      <c r="L49" s="231"/>
      <c r="M49" s="231"/>
      <c r="N49" s="231"/>
      <c r="O49" s="231"/>
      <c r="P49" s="231"/>
      <c r="Q49" s="231"/>
      <c r="R49" s="231"/>
      <c r="S49" s="231"/>
      <c r="T49" s="231"/>
      <c r="U49" s="231"/>
      <c r="V49" s="231"/>
      <c r="W49" s="231"/>
      <c r="X49" s="231"/>
      <c r="Y49" s="212"/>
      <c r="Z49" s="212"/>
      <c r="AA49" s="212"/>
      <c r="AB49" s="212"/>
      <c r="AC49" s="212"/>
      <c r="AD49" s="212"/>
      <c r="AE49" s="212"/>
      <c r="AF49" s="212"/>
      <c r="AG49" s="212" t="s">
        <v>129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29"/>
      <c r="B50" s="230"/>
      <c r="C50" s="267" t="s">
        <v>270</v>
      </c>
      <c r="D50" s="238"/>
      <c r="E50" s="239"/>
      <c r="F50" s="231"/>
      <c r="G50" s="231"/>
      <c r="H50" s="231"/>
      <c r="I50" s="231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  <c r="V50" s="231"/>
      <c r="W50" s="231"/>
      <c r="X50" s="231"/>
      <c r="Y50" s="212"/>
      <c r="Z50" s="212"/>
      <c r="AA50" s="212"/>
      <c r="AB50" s="212"/>
      <c r="AC50" s="212"/>
      <c r="AD50" s="212"/>
      <c r="AE50" s="212"/>
      <c r="AF50" s="212"/>
      <c r="AG50" s="212" t="s">
        <v>129</v>
      </c>
      <c r="AH50" s="212">
        <v>2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29"/>
      <c r="B51" s="230"/>
      <c r="C51" s="267" t="s">
        <v>271</v>
      </c>
      <c r="D51" s="238"/>
      <c r="E51" s="239"/>
      <c r="F51" s="231"/>
      <c r="G51" s="231"/>
      <c r="H51" s="231"/>
      <c r="I51" s="231"/>
      <c r="J51" s="231"/>
      <c r="K51" s="231"/>
      <c r="L51" s="231"/>
      <c r="M51" s="231"/>
      <c r="N51" s="231"/>
      <c r="O51" s="231"/>
      <c r="P51" s="231"/>
      <c r="Q51" s="231"/>
      <c r="R51" s="231"/>
      <c r="S51" s="231"/>
      <c r="T51" s="231"/>
      <c r="U51" s="231"/>
      <c r="V51" s="231"/>
      <c r="W51" s="231"/>
      <c r="X51" s="231"/>
      <c r="Y51" s="212"/>
      <c r="Z51" s="212"/>
      <c r="AA51" s="212"/>
      <c r="AB51" s="212"/>
      <c r="AC51" s="212"/>
      <c r="AD51" s="212"/>
      <c r="AE51" s="212"/>
      <c r="AF51" s="212"/>
      <c r="AG51" s="212" t="s">
        <v>129</v>
      </c>
      <c r="AH51" s="212">
        <v>2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29"/>
      <c r="B52" s="230"/>
      <c r="C52" s="267" t="s">
        <v>272</v>
      </c>
      <c r="D52" s="238"/>
      <c r="E52" s="239"/>
      <c r="F52" s="231"/>
      <c r="G52" s="231"/>
      <c r="H52" s="231"/>
      <c r="I52" s="231"/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1"/>
      <c r="U52" s="231"/>
      <c r="V52" s="231"/>
      <c r="W52" s="231"/>
      <c r="X52" s="231"/>
      <c r="Y52" s="212"/>
      <c r="Z52" s="212"/>
      <c r="AA52" s="212"/>
      <c r="AB52" s="212"/>
      <c r="AC52" s="212"/>
      <c r="AD52" s="212"/>
      <c r="AE52" s="212"/>
      <c r="AF52" s="212"/>
      <c r="AG52" s="212" t="s">
        <v>129</v>
      </c>
      <c r="AH52" s="212">
        <v>2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29"/>
      <c r="B53" s="230"/>
      <c r="C53" s="267" t="s">
        <v>273</v>
      </c>
      <c r="D53" s="238"/>
      <c r="E53" s="239">
        <v>0.43049999999999999</v>
      </c>
      <c r="F53" s="231"/>
      <c r="G53" s="231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1"/>
      <c r="S53" s="231"/>
      <c r="T53" s="231"/>
      <c r="U53" s="231"/>
      <c r="V53" s="231"/>
      <c r="W53" s="231"/>
      <c r="X53" s="231"/>
      <c r="Y53" s="212"/>
      <c r="Z53" s="212"/>
      <c r="AA53" s="212"/>
      <c r="AB53" s="212"/>
      <c r="AC53" s="212"/>
      <c r="AD53" s="212"/>
      <c r="AE53" s="212"/>
      <c r="AF53" s="212"/>
      <c r="AG53" s="212" t="s">
        <v>129</v>
      </c>
      <c r="AH53" s="212">
        <v>2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29"/>
      <c r="B54" s="230"/>
      <c r="C54" s="268" t="s">
        <v>170</v>
      </c>
      <c r="D54" s="240"/>
      <c r="E54" s="241">
        <v>0.43049999999999999</v>
      </c>
      <c r="F54" s="231"/>
      <c r="G54" s="231"/>
      <c r="H54" s="231"/>
      <c r="I54" s="231"/>
      <c r="J54" s="231"/>
      <c r="K54" s="231"/>
      <c r="L54" s="231"/>
      <c r="M54" s="231"/>
      <c r="N54" s="231"/>
      <c r="O54" s="231"/>
      <c r="P54" s="231"/>
      <c r="Q54" s="231"/>
      <c r="R54" s="231"/>
      <c r="S54" s="231"/>
      <c r="T54" s="231"/>
      <c r="U54" s="231"/>
      <c r="V54" s="231"/>
      <c r="W54" s="231"/>
      <c r="X54" s="231"/>
      <c r="Y54" s="212"/>
      <c r="Z54" s="212"/>
      <c r="AA54" s="212"/>
      <c r="AB54" s="212"/>
      <c r="AC54" s="212"/>
      <c r="AD54" s="212"/>
      <c r="AE54" s="212"/>
      <c r="AF54" s="212"/>
      <c r="AG54" s="212" t="s">
        <v>129</v>
      </c>
      <c r="AH54" s="212">
        <v>3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29"/>
      <c r="B55" s="230"/>
      <c r="C55" s="266" t="s">
        <v>171</v>
      </c>
      <c r="D55" s="238"/>
      <c r="E55" s="239"/>
      <c r="F55" s="231"/>
      <c r="G55" s="231"/>
      <c r="H55" s="231"/>
      <c r="I55" s="231"/>
      <c r="J55" s="231"/>
      <c r="K55" s="231"/>
      <c r="L55" s="231"/>
      <c r="M55" s="231"/>
      <c r="N55" s="231"/>
      <c r="O55" s="231"/>
      <c r="P55" s="231"/>
      <c r="Q55" s="231"/>
      <c r="R55" s="231"/>
      <c r="S55" s="231"/>
      <c r="T55" s="231"/>
      <c r="U55" s="231"/>
      <c r="V55" s="231"/>
      <c r="W55" s="231"/>
      <c r="X55" s="231"/>
      <c r="Y55" s="212"/>
      <c r="Z55" s="212"/>
      <c r="AA55" s="212"/>
      <c r="AB55" s="212"/>
      <c r="AC55" s="212"/>
      <c r="AD55" s="212"/>
      <c r="AE55" s="212"/>
      <c r="AF55" s="212"/>
      <c r="AG55" s="212" t="s">
        <v>129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29"/>
      <c r="B56" s="230"/>
      <c r="C56" s="262" t="s">
        <v>274</v>
      </c>
      <c r="D56" s="232"/>
      <c r="E56" s="233">
        <v>0.77490000000000003</v>
      </c>
      <c r="F56" s="231"/>
      <c r="G56" s="231"/>
      <c r="H56" s="231"/>
      <c r="I56" s="231"/>
      <c r="J56" s="231"/>
      <c r="K56" s="231"/>
      <c r="L56" s="231"/>
      <c r="M56" s="231"/>
      <c r="N56" s="231"/>
      <c r="O56" s="231"/>
      <c r="P56" s="231"/>
      <c r="Q56" s="231"/>
      <c r="R56" s="231"/>
      <c r="S56" s="231"/>
      <c r="T56" s="231"/>
      <c r="U56" s="231"/>
      <c r="V56" s="231"/>
      <c r="W56" s="231"/>
      <c r="X56" s="231"/>
      <c r="Y56" s="212"/>
      <c r="Z56" s="212"/>
      <c r="AA56" s="212"/>
      <c r="AB56" s="212"/>
      <c r="AC56" s="212"/>
      <c r="AD56" s="212"/>
      <c r="AE56" s="212"/>
      <c r="AF56" s="212"/>
      <c r="AG56" s="212" t="s">
        <v>129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29"/>
      <c r="B57" s="230"/>
      <c r="C57" s="263" t="s">
        <v>131</v>
      </c>
      <c r="D57" s="234"/>
      <c r="E57" s="235">
        <v>0.77490000000000003</v>
      </c>
      <c r="F57" s="231"/>
      <c r="G57" s="231"/>
      <c r="H57" s="231"/>
      <c r="I57" s="231"/>
      <c r="J57" s="231"/>
      <c r="K57" s="231"/>
      <c r="L57" s="231"/>
      <c r="M57" s="231"/>
      <c r="N57" s="231"/>
      <c r="O57" s="231"/>
      <c r="P57" s="231"/>
      <c r="Q57" s="231"/>
      <c r="R57" s="231"/>
      <c r="S57" s="231"/>
      <c r="T57" s="231"/>
      <c r="U57" s="231"/>
      <c r="V57" s="231"/>
      <c r="W57" s="231"/>
      <c r="X57" s="231"/>
      <c r="Y57" s="212"/>
      <c r="Z57" s="212"/>
      <c r="AA57" s="212"/>
      <c r="AB57" s="212"/>
      <c r="AC57" s="212"/>
      <c r="AD57" s="212"/>
      <c r="AE57" s="212"/>
      <c r="AF57" s="212"/>
      <c r="AG57" s="212" t="s">
        <v>129</v>
      </c>
      <c r="AH57" s="212">
        <v>1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29"/>
      <c r="B58" s="230"/>
      <c r="C58" s="265" t="s">
        <v>173</v>
      </c>
      <c r="D58" s="236"/>
      <c r="E58" s="237">
        <v>7.7490000000000003E-2</v>
      </c>
      <c r="F58" s="231"/>
      <c r="G58" s="231"/>
      <c r="H58" s="231"/>
      <c r="I58" s="231"/>
      <c r="J58" s="231"/>
      <c r="K58" s="231"/>
      <c r="L58" s="231"/>
      <c r="M58" s="231"/>
      <c r="N58" s="231"/>
      <c r="O58" s="231"/>
      <c r="P58" s="231"/>
      <c r="Q58" s="231"/>
      <c r="R58" s="231"/>
      <c r="S58" s="231"/>
      <c r="T58" s="231"/>
      <c r="U58" s="231"/>
      <c r="V58" s="231"/>
      <c r="W58" s="231"/>
      <c r="X58" s="231"/>
      <c r="Y58" s="212"/>
      <c r="Z58" s="212"/>
      <c r="AA58" s="212"/>
      <c r="AB58" s="212"/>
      <c r="AC58" s="212"/>
      <c r="AD58" s="212"/>
      <c r="AE58" s="212"/>
      <c r="AF58" s="212"/>
      <c r="AG58" s="212" t="s">
        <v>129</v>
      </c>
      <c r="AH58" s="212">
        <v>4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49">
        <v>10</v>
      </c>
      <c r="B59" s="250" t="s">
        <v>174</v>
      </c>
      <c r="C59" s="261" t="s">
        <v>175</v>
      </c>
      <c r="D59" s="251" t="s">
        <v>176</v>
      </c>
      <c r="E59" s="252">
        <v>1.4350000000000001</v>
      </c>
      <c r="F59" s="253"/>
      <c r="G59" s="254">
        <f>ROUND(E59*F59,2)</f>
        <v>0</v>
      </c>
      <c r="H59" s="253"/>
      <c r="I59" s="254">
        <f>ROUND(E59*H59,2)</f>
        <v>0</v>
      </c>
      <c r="J59" s="253"/>
      <c r="K59" s="254">
        <f>ROUND(E59*J59,2)</f>
        <v>0</v>
      </c>
      <c r="L59" s="254">
        <v>21</v>
      </c>
      <c r="M59" s="254">
        <f>G59*(1+L59/100)</f>
        <v>0</v>
      </c>
      <c r="N59" s="254">
        <v>0</v>
      </c>
      <c r="O59" s="254">
        <f>ROUND(E59*N59,2)</f>
        <v>0</v>
      </c>
      <c r="P59" s="254">
        <v>0</v>
      </c>
      <c r="Q59" s="254">
        <f>ROUND(E59*P59,2)</f>
        <v>0</v>
      </c>
      <c r="R59" s="254"/>
      <c r="S59" s="254" t="s">
        <v>125</v>
      </c>
      <c r="T59" s="255" t="s">
        <v>125</v>
      </c>
      <c r="U59" s="231">
        <v>1.7999999999999999E-2</v>
      </c>
      <c r="V59" s="231">
        <f>ROUND(E59*U59,2)</f>
        <v>0.03</v>
      </c>
      <c r="W59" s="231"/>
      <c r="X59" s="231" t="s">
        <v>126</v>
      </c>
      <c r="Y59" s="212"/>
      <c r="Z59" s="212"/>
      <c r="AA59" s="212"/>
      <c r="AB59" s="212"/>
      <c r="AC59" s="212"/>
      <c r="AD59" s="212"/>
      <c r="AE59" s="212"/>
      <c r="AF59" s="212"/>
      <c r="AG59" s="212" t="s">
        <v>127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29"/>
      <c r="B60" s="230"/>
      <c r="C60" s="262" t="s">
        <v>257</v>
      </c>
      <c r="D60" s="232"/>
      <c r="E60" s="233"/>
      <c r="F60" s="231"/>
      <c r="G60" s="231"/>
      <c r="H60" s="231"/>
      <c r="I60" s="231"/>
      <c r="J60" s="231"/>
      <c r="K60" s="231"/>
      <c r="L60" s="231"/>
      <c r="M60" s="231"/>
      <c r="N60" s="231"/>
      <c r="O60" s="231"/>
      <c r="P60" s="231"/>
      <c r="Q60" s="231"/>
      <c r="R60" s="231"/>
      <c r="S60" s="231"/>
      <c r="T60" s="231"/>
      <c r="U60" s="231"/>
      <c r="V60" s="231"/>
      <c r="W60" s="231"/>
      <c r="X60" s="231"/>
      <c r="Y60" s="212"/>
      <c r="Z60" s="212"/>
      <c r="AA60" s="212"/>
      <c r="AB60" s="212"/>
      <c r="AC60" s="212"/>
      <c r="AD60" s="212"/>
      <c r="AE60" s="212"/>
      <c r="AF60" s="212"/>
      <c r="AG60" s="212" t="s">
        <v>129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29"/>
      <c r="B61" s="230"/>
      <c r="C61" s="262" t="s">
        <v>258</v>
      </c>
      <c r="D61" s="232"/>
      <c r="E61" s="233"/>
      <c r="F61" s="231"/>
      <c r="G61" s="231"/>
      <c r="H61" s="231"/>
      <c r="I61" s="231"/>
      <c r="J61" s="231"/>
      <c r="K61" s="231"/>
      <c r="L61" s="231"/>
      <c r="M61" s="231"/>
      <c r="N61" s="231"/>
      <c r="O61" s="231"/>
      <c r="P61" s="231"/>
      <c r="Q61" s="231"/>
      <c r="R61" s="231"/>
      <c r="S61" s="231"/>
      <c r="T61" s="231"/>
      <c r="U61" s="231"/>
      <c r="V61" s="231"/>
      <c r="W61" s="231"/>
      <c r="X61" s="231"/>
      <c r="Y61" s="212"/>
      <c r="Z61" s="212"/>
      <c r="AA61" s="212"/>
      <c r="AB61" s="212"/>
      <c r="AC61" s="212"/>
      <c r="AD61" s="212"/>
      <c r="AE61" s="212"/>
      <c r="AF61" s="212"/>
      <c r="AG61" s="212" t="s">
        <v>129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29"/>
      <c r="B62" s="230"/>
      <c r="C62" s="262" t="s">
        <v>259</v>
      </c>
      <c r="D62" s="232"/>
      <c r="E62" s="233"/>
      <c r="F62" s="231"/>
      <c r="G62" s="231"/>
      <c r="H62" s="231"/>
      <c r="I62" s="231"/>
      <c r="J62" s="231"/>
      <c r="K62" s="231"/>
      <c r="L62" s="231"/>
      <c r="M62" s="231"/>
      <c r="N62" s="231"/>
      <c r="O62" s="231"/>
      <c r="P62" s="231"/>
      <c r="Q62" s="231"/>
      <c r="R62" s="231"/>
      <c r="S62" s="231"/>
      <c r="T62" s="231"/>
      <c r="U62" s="231"/>
      <c r="V62" s="231"/>
      <c r="W62" s="231"/>
      <c r="X62" s="231"/>
      <c r="Y62" s="212"/>
      <c r="Z62" s="212"/>
      <c r="AA62" s="212"/>
      <c r="AB62" s="212"/>
      <c r="AC62" s="212"/>
      <c r="AD62" s="212"/>
      <c r="AE62" s="212"/>
      <c r="AF62" s="212"/>
      <c r="AG62" s="212" t="s">
        <v>129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29"/>
      <c r="B63" s="230"/>
      <c r="C63" s="262" t="s">
        <v>275</v>
      </c>
      <c r="D63" s="232"/>
      <c r="E63" s="233">
        <v>1.4350000000000001</v>
      </c>
      <c r="F63" s="231"/>
      <c r="G63" s="231"/>
      <c r="H63" s="231"/>
      <c r="I63" s="231"/>
      <c r="J63" s="231"/>
      <c r="K63" s="231"/>
      <c r="L63" s="231"/>
      <c r="M63" s="231"/>
      <c r="N63" s="231"/>
      <c r="O63" s="231"/>
      <c r="P63" s="231"/>
      <c r="Q63" s="231"/>
      <c r="R63" s="231"/>
      <c r="S63" s="231"/>
      <c r="T63" s="231"/>
      <c r="U63" s="231"/>
      <c r="V63" s="231"/>
      <c r="W63" s="231"/>
      <c r="X63" s="231"/>
      <c r="Y63" s="212"/>
      <c r="Z63" s="212"/>
      <c r="AA63" s="212"/>
      <c r="AB63" s="212"/>
      <c r="AC63" s="212"/>
      <c r="AD63" s="212"/>
      <c r="AE63" s="212"/>
      <c r="AF63" s="212"/>
      <c r="AG63" s="212" t="s">
        <v>129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x14ac:dyDescent="0.2">
      <c r="A64" s="243" t="s">
        <v>120</v>
      </c>
      <c r="B64" s="244" t="s">
        <v>87</v>
      </c>
      <c r="C64" s="260" t="s">
        <v>88</v>
      </c>
      <c r="D64" s="245"/>
      <c r="E64" s="246"/>
      <c r="F64" s="247"/>
      <c r="G64" s="247">
        <f>SUMIF(AG65:AG65,"&lt;&gt;NOR",G65:G65)</f>
        <v>0</v>
      </c>
      <c r="H64" s="247"/>
      <c r="I64" s="247">
        <f>SUM(I65:I65)</f>
        <v>0</v>
      </c>
      <c r="J64" s="247"/>
      <c r="K64" s="247">
        <f>SUM(K65:K65)</f>
        <v>0</v>
      </c>
      <c r="L64" s="247"/>
      <c r="M64" s="247">
        <f>SUM(M65:M65)</f>
        <v>0</v>
      </c>
      <c r="N64" s="247"/>
      <c r="O64" s="247">
        <f>SUM(O65:O65)</f>
        <v>0</v>
      </c>
      <c r="P64" s="247"/>
      <c r="Q64" s="247">
        <f>SUM(Q65:Q65)</f>
        <v>0</v>
      </c>
      <c r="R64" s="247"/>
      <c r="S64" s="247"/>
      <c r="T64" s="248"/>
      <c r="U64" s="242"/>
      <c r="V64" s="242">
        <f>SUM(V65:V65)</f>
        <v>0.33</v>
      </c>
      <c r="W64" s="242"/>
      <c r="X64" s="242"/>
      <c r="AG64" t="s">
        <v>121</v>
      </c>
    </row>
    <row r="65" spans="1:60" outlineLevel="1" x14ac:dyDescent="0.2">
      <c r="A65" s="277">
        <v>11</v>
      </c>
      <c r="B65" s="278" t="s">
        <v>249</v>
      </c>
      <c r="C65" s="284" t="s">
        <v>250</v>
      </c>
      <c r="D65" s="279" t="s">
        <v>163</v>
      </c>
      <c r="E65" s="280">
        <v>0.85238999999999998</v>
      </c>
      <c r="F65" s="281"/>
      <c r="G65" s="282">
        <f>ROUND(E65*F65,2)</f>
        <v>0</v>
      </c>
      <c r="H65" s="281"/>
      <c r="I65" s="282">
        <f>ROUND(E65*H65,2)</f>
        <v>0</v>
      </c>
      <c r="J65" s="281"/>
      <c r="K65" s="282">
        <f>ROUND(E65*J65,2)</f>
        <v>0</v>
      </c>
      <c r="L65" s="282">
        <v>21</v>
      </c>
      <c r="M65" s="282">
        <f>G65*(1+L65/100)</f>
        <v>0</v>
      </c>
      <c r="N65" s="282">
        <v>0</v>
      </c>
      <c r="O65" s="282">
        <f>ROUND(E65*N65,2)</f>
        <v>0</v>
      </c>
      <c r="P65" s="282">
        <v>0</v>
      </c>
      <c r="Q65" s="282">
        <f>ROUND(E65*P65,2)</f>
        <v>0</v>
      </c>
      <c r="R65" s="282"/>
      <c r="S65" s="282" t="s">
        <v>125</v>
      </c>
      <c r="T65" s="283" t="s">
        <v>125</v>
      </c>
      <c r="U65" s="231">
        <v>0.39</v>
      </c>
      <c r="V65" s="231">
        <f>ROUND(E65*U65,2)</f>
        <v>0.33</v>
      </c>
      <c r="W65" s="231"/>
      <c r="X65" s="231" t="s">
        <v>251</v>
      </c>
      <c r="Y65" s="212"/>
      <c r="Z65" s="212"/>
      <c r="AA65" s="212"/>
      <c r="AB65" s="212"/>
      <c r="AC65" s="212"/>
      <c r="AD65" s="212"/>
      <c r="AE65" s="212"/>
      <c r="AF65" s="212"/>
      <c r="AG65" s="212" t="s">
        <v>252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x14ac:dyDescent="0.2">
      <c r="A66" s="243" t="s">
        <v>120</v>
      </c>
      <c r="B66" s="244" t="s">
        <v>90</v>
      </c>
      <c r="C66" s="260" t="s">
        <v>91</v>
      </c>
      <c r="D66" s="245"/>
      <c r="E66" s="246"/>
      <c r="F66" s="247"/>
      <c r="G66" s="247">
        <f>SUMIF(AG67:AG81,"&lt;&gt;NOR",G67:G81)</f>
        <v>0</v>
      </c>
      <c r="H66" s="247"/>
      <c r="I66" s="247">
        <f>SUM(I67:I81)</f>
        <v>0</v>
      </c>
      <c r="J66" s="247"/>
      <c r="K66" s="247">
        <f>SUM(K67:K81)</f>
        <v>0</v>
      </c>
      <c r="L66" s="247"/>
      <c r="M66" s="247">
        <f>SUM(M67:M81)</f>
        <v>0</v>
      </c>
      <c r="N66" s="247"/>
      <c r="O66" s="247">
        <f>SUM(O67:O81)</f>
        <v>0</v>
      </c>
      <c r="P66" s="247"/>
      <c r="Q66" s="247">
        <f>SUM(Q67:Q81)</f>
        <v>0</v>
      </c>
      <c r="R66" s="247"/>
      <c r="S66" s="247"/>
      <c r="T66" s="248"/>
      <c r="U66" s="242"/>
      <c r="V66" s="242">
        <f>SUM(V67:V81)</f>
        <v>0</v>
      </c>
      <c r="W66" s="242"/>
      <c r="X66" s="242"/>
      <c r="AG66" t="s">
        <v>121</v>
      </c>
    </row>
    <row r="67" spans="1:60" outlineLevel="1" x14ac:dyDescent="0.2">
      <c r="A67" s="277">
        <v>12</v>
      </c>
      <c r="B67" s="278" t="s">
        <v>276</v>
      </c>
      <c r="C67" s="284" t="s">
        <v>277</v>
      </c>
      <c r="D67" s="279" t="s">
        <v>207</v>
      </c>
      <c r="E67" s="280">
        <v>8</v>
      </c>
      <c r="F67" s="281"/>
      <c r="G67" s="282">
        <f>ROUND(E67*F67,2)</f>
        <v>0</v>
      </c>
      <c r="H67" s="281"/>
      <c r="I67" s="282">
        <f>ROUND(E67*H67,2)</f>
        <v>0</v>
      </c>
      <c r="J67" s="281"/>
      <c r="K67" s="282">
        <f>ROUND(E67*J67,2)</f>
        <v>0</v>
      </c>
      <c r="L67" s="282">
        <v>21</v>
      </c>
      <c r="M67" s="282">
        <f>G67*(1+L67/100)</f>
        <v>0</v>
      </c>
      <c r="N67" s="282">
        <v>0</v>
      </c>
      <c r="O67" s="282">
        <f>ROUND(E67*N67,2)</f>
        <v>0</v>
      </c>
      <c r="P67" s="282">
        <v>0</v>
      </c>
      <c r="Q67" s="282">
        <f>ROUND(E67*P67,2)</f>
        <v>0</v>
      </c>
      <c r="R67" s="282"/>
      <c r="S67" s="282" t="s">
        <v>278</v>
      </c>
      <c r="T67" s="283" t="s">
        <v>279</v>
      </c>
      <c r="U67" s="231">
        <v>0</v>
      </c>
      <c r="V67" s="231">
        <f>ROUND(E67*U67,2)</f>
        <v>0</v>
      </c>
      <c r="W67" s="231"/>
      <c r="X67" s="231" t="s">
        <v>126</v>
      </c>
      <c r="Y67" s="212"/>
      <c r="Z67" s="212"/>
      <c r="AA67" s="212"/>
      <c r="AB67" s="212"/>
      <c r="AC67" s="212"/>
      <c r="AD67" s="212"/>
      <c r="AE67" s="212"/>
      <c r="AF67" s="212"/>
      <c r="AG67" s="212" t="s">
        <v>280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77">
        <v>13</v>
      </c>
      <c r="B68" s="278" t="s">
        <v>281</v>
      </c>
      <c r="C68" s="284" t="s">
        <v>282</v>
      </c>
      <c r="D68" s="279" t="s">
        <v>207</v>
      </c>
      <c r="E68" s="280">
        <v>96</v>
      </c>
      <c r="F68" s="281"/>
      <c r="G68" s="282">
        <f>ROUND(E68*F68,2)</f>
        <v>0</v>
      </c>
      <c r="H68" s="281"/>
      <c r="I68" s="282">
        <f>ROUND(E68*H68,2)</f>
        <v>0</v>
      </c>
      <c r="J68" s="281"/>
      <c r="K68" s="282">
        <f>ROUND(E68*J68,2)</f>
        <v>0</v>
      </c>
      <c r="L68" s="282">
        <v>21</v>
      </c>
      <c r="M68" s="282">
        <f>G68*(1+L68/100)</f>
        <v>0</v>
      </c>
      <c r="N68" s="282">
        <v>0</v>
      </c>
      <c r="O68" s="282">
        <f>ROUND(E68*N68,2)</f>
        <v>0</v>
      </c>
      <c r="P68" s="282">
        <v>0</v>
      </c>
      <c r="Q68" s="282">
        <f>ROUND(E68*P68,2)</f>
        <v>0</v>
      </c>
      <c r="R68" s="282"/>
      <c r="S68" s="282" t="s">
        <v>278</v>
      </c>
      <c r="T68" s="283" t="s">
        <v>279</v>
      </c>
      <c r="U68" s="231">
        <v>0</v>
      </c>
      <c r="V68" s="231">
        <f>ROUND(E68*U68,2)</f>
        <v>0</v>
      </c>
      <c r="W68" s="231"/>
      <c r="X68" s="231" t="s">
        <v>126</v>
      </c>
      <c r="Y68" s="212"/>
      <c r="Z68" s="212"/>
      <c r="AA68" s="212"/>
      <c r="AB68" s="212"/>
      <c r="AC68" s="212"/>
      <c r="AD68" s="212"/>
      <c r="AE68" s="212"/>
      <c r="AF68" s="212"/>
      <c r="AG68" s="212" t="s">
        <v>280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77">
        <v>14</v>
      </c>
      <c r="B69" s="278" t="s">
        <v>283</v>
      </c>
      <c r="C69" s="284" t="s">
        <v>284</v>
      </c>
      <c r="D69" s="279" t="s">
        <v>207</v>
      </c>
      <c r="E69" s="280">
        <v>96</v>
      </c>
      <c r="F69" s="281"/>
      <c r="G69" s="282">
        <f>ROUND(E69*F69,2)</f>
        <v>0</v>
      </c>
      <c r="H69" s="281"/>
      <c r="I69" s="282">
        <f>ROUND(E69*H69,2)</f>
        <v>0</v>
      </c>
      <c r="J69" s="281"/>
      <c r="K69" s="282">
        <f>ROUND(E69*J69,2)</f>
        <v>0</v>
      </c>
      <c r="L69" s="282">
        <v>21</v>
      </c>
      <c r="M69" s="282">
        <f>G69*(1+L69/100)</f>
        <v>0</v>
      </c>
      <c r="N69" s="282">
        <v>0</v>
      </c>
      <c r="O69" s="282">
        <f>ROUND(E69*N69,2)</f>
        <v>0</v>
      </c>
      <c r="P69" s="282">
        <v>0</v>
      </c>
      <c r="Q69" s="282">
        <f>ROUND(E69*P69,2)</f>
        <v>0</v>
      </c>
      <c r="R69" s="282"/>
      <c r="S69" s="282" t="s">
        <v>278</v>
      </c>
      <c r="T69" s="283" t="s">
        <v>279</v>
      </c>
      <c r="U69" s="231">
        <v>0</v>
      </c>
      <c r="V69" s="231">
        <f>ROUND(E69*U69,2)</f>
        <v>0</v>
      </c>
      <c r="W69" s="231"/>
      <c r="X69" s="231" t="s">
        <v>126</v>
      </c>
      <c r="Y69" s="212"/>
      <c r="Z69" s="212"/>
      <c r="AA69" s="212"/>
      <c r="AB69" s="212"/>
      <c r="AC69" s="212"/>
      <c r="AD69" s="212"/>
      <c r="AE69" s="212"/>
      <c r="AF69" s="212"/>
      <c r="AG69" s="212" t="s">
        <v>280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33.75" outlineLevel="1" x14ac:dyDescent="0.2">
      <c r="A70" s="277">
        <v>15</v>
      </c>
      <c r="B70" s="278" t="s">
        <v>285</v>
      </c>
      <c r="C70" s="284" t="s">
        <v>286</v>
      </c>
      <c r="D70" s="279" t="s">
        <v>287</v>
      </c>
      <c r="E70" s="280">
        <v>1</v>
      </c>
      <c r="F70" s="281"/>
      <c r="G70" s="282">
        <f>ROUND(E70*F70,2)</f>
        <v>0</v>
      </c>
      <c r="H70" s="281"/>
      <c r="I70" s="282">
        <f>ROUND(E70*H70,2)</f>
        <v>0</v>
      </c>
      <c r="J70" s="281"/>
      <c r="K70" s="282">
        <f>ROUND(E70*J70,2)</f>
        <v>0</v>
      </c>
      <c r="L70" s="282">
        <v>21</v>
      </c>
      <c r="M70" s="282">
        <f>G70*(1+L70/100)</f>
        <v>0</v>
      </c>
      <c r="N70" s="282">
        <v>0</v>
      </c>
      <c r="O70" s="282">
        <f>ROUND(E70*N70,2)</f>
        <v>0</v>
      </c>
      <c r="P70" s="282">
        <v>0</v>
      </c>
      <c r="Q70" s="282">
        <f>ROUND(E70*P70,2)</f>
        <v>0</v>
      </c>
      <c r="R70" s="282"/>
      <c r="S70" s="282" t="s">
        <v>278</v>
      </c>
      <c r="T70" s="283" t="s">
        <v>279</v>
      </c>
      <c r="U70" s="231">
        <v>0</v>
      </c>
      <c r="V70" s="231">
        <f>ROUND(E70*U70,2)</f>
        <v>0</v>
      </c>
      <c r="W70" s="231"/>
      <c r="X70" s="231" t="s">
        <v>126</v>
      </c>
      <c r="Y70" s="212"/>
      <c r="Z70" s="212"/>
      <c r="AA70" s="212"/>
      <c r="AB70" s="212"/>
      <c r="AC70" s="212"/>
      <c r="AD70" s="212"/>
      <c r="AE70" s="212"/>
      <c r="AF70" s="212"/>
      <c r="AG70" s="212" t="s">
        <v>280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77">
        <v>16</v>
      </c>
      <c r="B71" s="278" t="s">
        <v>288</v>
      </c>
      <c r="C71" s="284" t="s">
        <v>289</v>
      </c>
      <c r="D71" s="279" t="s">
        <v>287</v>
      </c>
      <c r="E71" s="280">
        <v>19</v>
      </c>
      <c r="F71" s="281"/>
      <c r="G71" s="282">
        <f>ROUND(E71*F71,2)</f>
        <v>0</v>
      </c>
      <c r="H71" s="281"/>
      <c r="I71" s="282">
        <f>ROUND(E71*H71,2)</f>
        <v>0</v>
      </c>
      <c r="J71" s="281"/>
      <c r="K71" s="282">
        <f>ROUND(E71*J71,2)</f>
        <v>0</v>
      </c>
      <c r="L71" s="282">
        <v>21</v>
      </c>
      <c r="M71" s="282">
        <f>G71*(1+L71/100)</f>
        <v>0</v>
      </c>
      <c r="N71" s="282">
        <v>0</v>
      </c>
      <c r="O71" s="282">
        <f>ROUND(E71*N71,2)</f>
        <v>0</v>
      </c>
      <c r="P71" s="282">
        <v>0</v>
      </c>
      <c r="Q71" s="282">
        <f>ROUND(E71*P71,2)</f>
        <v>0</v>
      </c>
      <c r="R71" s="282"/>
      <c r="S71" s="282" t="s">
        <v>278</v>
      </c>
      <c r="T71" s="283" t="s">
        <v>279</v>
      </c>
      <c r="U71" s="231">
        <v>0</v>
      </c>
      <c r="V71" s="231">
        <f>ROUND(E71*U71,2)</f>
        <v>0</v>
      </c>
      <c r="W71" s="231"/>
      <c r="X71" s="231" t="s">
        <v>126</v>
      </c>
      <c r="Y71" s="212"/>
      <c r="Z71" s="212"/>
      <c r="AA71" s="212"/>
      <c r="AB71" s="212"/>
      <c r="AC71" s="212"/>
      <c r="AD71" s="212"/>
      <c r="AE71" s="212"/>
      <c r="AF71" s="212"/>
      <c r="AG71" s="212" t="s">
        <v>280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ht="33.75" outlineLevel="1" x14ac:dyDescent="0.2">
      <c r="A72" s="277">
        <v>17</v>
      </c>
      <c r="B72" s="278" t="s">
        <v>290</v>
      </c>
      <c r="C72" s="284" t="s">
        <v>291</v>
      </c>
      <c r="D72" s="279" t="s">
        <v>287</v>
      </c>
      <c r="E72" s="280">
        <v>1</v>
      </c>
      <c r="F72" s="281"/>
      <c r="G72" s="282">
        <f>ROUND(E72*F72,2)</f>
        <v>0</v>
      </c>
      <c r="H72" s="281"/>
      <c r="I72" s="282">
        <f>ROUND(E72*H72,2)</f>
        <v>0</v>
      </c>
      <c r="J72" s="281"/>
      <c r="K72" s="282">
        <f>ROUND(E72*J72,2)</f>
        <v>0</v>
      </c>
      <c r="L72" s="282">
        <v>21</v>
      </c>
      <c r="M72" s="282">
        <f>G72*(1+L72/100)</f>
        <v>0</v>
      </c>
      <c r="N72" s="282">
        <v>0</v>
      </c>
      <c r="O72" s="282">
        <f>ROUND(E72*N72,2)</f>
        <v>0</v>
      </c>
      <c r="P72" s="282">
        <v>0</v>
      </c>
      <c r="Q72" s="282">
        <f>ROUND(E72*P72,2)</f>
        <v>0</v>
      </c>
      <c r="R72" s="282"/>
      <c r="S72" s="282" t="s">
        <v>278</v>
      </c>
      <c r="T72" s="283" t="s">
        <v>279</v>
      </c>
      <c r="U72" s="231">
        <v>0</v>
      </c>
      <c r="V72" s="231">
        <f>ROUND(E72*U72,2)</f>
        <v>0</v>
      </c>
      <c r="W72" s="231"/>
      <c r="X72" s="231" t="s">
        <v>165</v>
      </c>
      <c r="Y72" s="212"/>
      <c r="Z72" s="212"/>
      <c r="AA72" s="212"/>
      <c r="AB72" s="212"/>
      <c r="AC72" s="212"/>
      <c r="AD72" s="212"/>
      <c r="AE72" s="212"/>
      <c r="AF72" s="212"/>
      <c r="AG72" s="212" t="s">
        <v>292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77">
        <v>18</v>
      </c>
      <c r="B73" s="278" t="s">
        <v>293</v>
      </c>
      <c r="C73" s="284" t="s">
        <v>294</v>
      </c>
      <c r="D73" s="279" t="s">
        <v>207</v>
      </c>
      <c r="E73" s="280">
        <v>8</v>
      </c>
      <c r="F73" s="281"/>
      <c r="G73" s="282">
        <f>ROUND(E73*F73,2)</f>
        <v>0</v>
      </c>
      <c r="H73" s="281"/>
      <c r="I73" s="282">
        <f>ROUND(E73*H73,2)</f>
        <v>0</v>
      </c>
      <c r="J73" s="281"/>
      <c r="K73" s="282">
        <f>ROUND(E73*J73,2)</f>
        <v>0</v>
      </c>
      <c r="L73" s="282">
        <v>21</v>
      </c>
      <c r="M73" s="282">
        <f>G73*(1+L73/100)</f>
        <v>0</v>
      </c>
      <c r="N73" s="282">
        <v>0</v>
      </c>
      <c r="O73" s="282">
        <f>ROUND(E73*N73,2)</f>
        <v>0</v>
      </c>
      <c r="P73" s="282">
        <v>0</v>
      </c>
      <c r="Q73" s="282">
        <f>ROUND(E73*P73,2)</f>
        <v>0</v>
      </c>
      <c r="R73" s="282"/>
      <c r="S73" s="282" t="s">
        <v>278</v>
      </c>
      <c r="T73" s="283" t="s">
        <v>279</v>
      </c>
      <c r="U73" s="231">
        <v>0</v>
      </c>
      <c r="V73" s="231">
        <f>ROUND(E73*U73,2)</f>
        <v>0</v>
      </c>
      <c r="W73" s="231"/>
      <c r="X73" s="231" t="s">
        <v>126</v>
      </c>
      <c r="Y73" s="212"/>
      <c r="Z73" s="212"/>
      <c r="AA73" s="212"/>
      <c r="AB73" s="212"/>
      <c r="AC73" s="212"/>
      <c r="AD73" s="212"/>
      <c r="AE73" s="212"/>
      <c r="AF73" s="212"/>
      <c r="AG73" s="212" t="s">
        <v>280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77">
        <v>19</v>
      </c>
      <c r="B74" s="278" t="s">
        <v>295</v>
      </c>
      <c r="C74" s="284" t="s">
        <v>296</v>
      </c>
      <c r="D74" s="279" t="s">
        <v>207</v>
      </c>
      <c r="E74" s="280">
        <v>10</v>
      </c>
      <c r="F74" s="281"/>
      <c r="G74" s="282">
        <f>ROUND(E74*F74,2)</f>
        <v>0</v>
      </c>
      <c r="H74" s="281"/>
      <c r="I74" s="282">
        <f>ROUND(E74*H74,2)</f>
        <v>0</v>
      </c>
      <c r="J74" s="281"/>
      <c r="K74" s="282">
        <f>ROUND(E74*J74,2)</f>
        <v>0</v>
      </c>
      <c r="L74" s="282">
        <v>21</v>
      </c>
      <c r="M74" s="282">
        <f>G74*(1+L74/100)</f>
        <v>0</v>
      </c>
      <c r="N74" s="282">
        <v>0</v>
      </c>
      <c r="O74" s="282">
        <f>ROUND(E74*N74,2)</f>
        <v>0</v>
      </c>
      <c r="P74" s="282">
        <v>0</v>
      </c>
      <c r="Q74" s="282">
        <f>ROUND(E74*P74,2)</f>
        <v>0</v>
      </c>
      <c r="R74" s="282"/>
      <c r="S74" s="282" t="s">
        <v>278</v>
      </c>
      <c r="T74" s="283" t="s">
        <v>279</v>
      </c>
      <c r="U74" s="231">
        <v>0</v>
      </c>
      <c r="V74" s="231">
        <f>ROUND(E74*U74,2)</f>
        <v>0</v>
      </c>
      <c r="W74" s="231"/>
      <c r="X74" s="231" t="s">
        <v>126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280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77">
        <v>20</v>
      </c>
      <c r="B75" s="278" t="s">
        <v>297</v>
      </c>
      <c r="C75" s="284" t="s">
        <v>298</v>
      </c>
      <c r="D75" s="279" t="s">
        <v>207</v>
      </c>
      <c r="E75" s="280">
        <v>5</v>
      </c>
      <c r="F75" s="281"/>
      <c r="G75" s="282">
        <f>ROUND(E75*F75,2)</f>
        <v>0</v>
      </c>
      <c r="H75" s="281"/>
      <c r="I75" s="282">
        <f>ROUND(E75*H75,2)</f>
        <v>0</v>
      </c>
      <c r="J75" s="281"/>
      <c r="K75" s="282">
        <f>ROUND(E75*J75,2)</f>
        <v>0</v>
      </c>
      <c r="L75" s="282">
        <v>21</v>
      </c>
      <c r="M75" s="282">
        <f>G75*(1+L75/100)</f>
        <v>0</v>
      </c>
      <c r="N75" s="282">
        <v>0</v>
      </c>
      <c r="O75" s="282">
        <f>ROUND(E75*N75,2)</f>
        <v>0</v>
      </c>
      <c r="P75" s="282">
        <v>0</v>
      </c>
      <c r="Q75" s="282">
        <f>ROUND(E75*P75,2)</f>
        <v>0</v>
      </c>
      <c r="R75" s="282"/>
      <c r="S75" s="282" t="s">
        <v>278</v>
      </c>
      <c r="T75" s="283" t="s">
        <v>279</v>
      </c>
      <c r="U75" s="231">
        <v>0</v>
      </c>
      <c r="V75" s="231">
        <f>ROUND(E75*U75,2)</f>
        <v>0</v>
      </c>
      <c r="W75" s="231"/>
      <c r="X75" s="231" t="s">
        <v>126</v>
      </c>
      <c r="Y75" s="212"/>
      <c r="Z75" s="212"/>
      <c r="AA75" s="212"/>
      <c r="AB75" s="212"/>
      <c r="AC75" s="212"/>
      <c r="AD75" s="212"/>
      <c r="AE75" s="212"/>
      <c r="AF75" s="212"/>
      <c r="AG75" s="212" t="s">
        <v>280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77">
        <v>21</v>
      </c>
      <c r="B76" s="278" t="s">
        <v>299</v>
      </c>
      <c r="C76" s="284" t="s">
        <v>300</v>
      </c>
      <c r="D76" s="279" t="s">
        <v>287</v>
      </c>
      <c r="E76" s="280">
        <v>6</v>
      </c>
      <c r="F76" s="281"/>
      <c r="G76" s="282">
        <f>ROUND(E76*F76,2)</f>
        <v>0</v>
      </c>
      <c r="H76" s="281"/>
      <c r="I76" s="282">
        <f>ROUND(E76*H76,2)</f>
        <v>0</v>
      </c>
      <c r="J76" s="281"/>
      <c r="K76" s="282">
        <f>ROUND(E76*J76,2)</f>
        <v>0</v>
      </c>
      <c r="L76" s="282">
        <v>21</v>
      </c>
      <c r="M76" s="282">
        <f>G76*(1+L76/100)</f>
        <v>0</v>
      </c>
      <c r="N76" s="282">
        <v>0</v>
      </c>
      <c r="O76" s="282">
        <f>ROUND(E76*N76,2)</f>
        <v>0</v>
      </c>
      <c r="P76" s="282">
        <v>0</v>
      </c>
      <c r="Q76" s="282">
        <f>ROUND(E76*P76,2)</f>
        <v>0</v>
      </c>
      <c r="R76" s="282"/>
      <c r="S76" s="282" t="s">
        <v>278</v>
      </c>
      <c r="T76" s="283" t="s">
        <v>279</v>
      </c>
      <c r="U76" s="231">
        <v>0</v>
      </c>
      <c r="V76" s="231">
        <f>ROUND(E76*U76,2)</f>
        <v>0</v>
      </c>
      <c r="W76" s="231"/>
      <c r="X76" s="231" t="s">
        <v>126</v>
      </c>
      <c r="Y76" s="212"/>
      <c r="Z76" s="212"/>
      <c r="AA76" s="212"/>
      <c r="AB76" s="212"/>
      <c r="AC76" s="212"/>
      <c r="AD76" s="212"/>
      <c r="AE76" s="212"/>
      <c r="AF76" s="212"/>
      <c r="AG76" s="212" t="s">
        <v>280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77">
        <v>22</v>
      </c>
      <c r="B77" s="278" t="s">
        <v>301</v>
      </c>
      <c r="C77" s="284" t="s">
        <v>302</v>
      </c>
      <c r="D77" s="279" t="s">
        <v>287</v>
      </c>
      <c r="E77" s="280">
        <v>1</v>
      </c>
      <c r="F77" s="281"/>
      <c r="G77" s="282">
        <f>ROUND(E77*F77,2)</f>
        <v>0</v>
      </c>
      <c r="H77" s="281"/>
      <c r="I77" s="282">
        <f>ROUND(E77*H77,2)</f>
        <v>0</v>
      </c>
      <c r="J77" s="281"/>
      <c r="K77" s="282">
        <f>ROUND(E77*J77,2)</f>
        <v>0</v>
      </c>
      <c r="L77" s="282">
        <v>21</v>
      </c>
      <c r="M77" s="282">
        <f>G77*(1+L77/100)</f>
        <v>0</v>
      </c>
      <c r="N77" s="282">
        <v>0</v>
      </c>
      <c r="O77" s="282">
        <f>ROUND(E77*N77,2)</f>
        <v>0</v>
      </c>
      <c r="P77" s="282">
        <v>0</v>
      </c>
      <c r="Q77" s="282">
        <f>ROUND(E77*P77,2)</f>
        <v>0</v>
      </c>
      <c r="R77" s="282"/>
      <c r="S77" s="282" t="s">
        <v>278</v>
      </c>
      <c r="T77" s="283" t="s">
        <v>279</v>
      </c>
      <c r="U77" s="231">
        <v>0</v>
      </c>
      <c r="V77" s="231">
        <f>ROUND(E77*U77,2)</f>
        <v>0</v>
      </c>
      <c r="W77" s="231"/>
      <c r="X77" s="231" t="s">
        <v>165</v>
      </c>
      <c r="Y77" s="212"/>
      <c r="Z77" s="212"/>
      <c r="AA77" s="212"/>
      <c r="AB77" s="212"/>
      <c r="AC77" s="212"/>
      <c r="AD77" s="212"/>
      <c r="AE77" s="212"/>
      <c r="AF77" s="212"/>
      <c r="AG77" s="212" t="s">
        <v>292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77">
        <v>23</v>
      </c>
      <c r="B78" s="278" t="s">
        <v>303</v>
      </c>
      <c r="C78" s="284" t="s">
        <v>304</v>
      </c>
      <c r="D78" s="279" t="s">
        <v>305</v>
      </c>
      <c r="E78" s="280">
        <v>1</v>
      </c>
      <c r="F78" s="281"/>
      <c r="G78" s="282">
        <f>ROUND(E78*F78,2)</f>
        <v>0</v>
      </c>
      <c r="H78" s="281"/>
      <c r="I78" s="282">
        <f>ROUND(E78*H78,2)</f>
        <v>0</v>
      </c>
      <c r="J78" s="281"/>
      <c r="K78" s="282">
        <f>ROUND(E78*J78,2)</f>
        <v>0</v>
      </c>
      <c r="L78" s="282">
        <v>21</v>
      </c>
      <c r="M78" s="282">
        <f>G78*(1+L78/100)</f>
        <v>0</v>
      </c>
      <c r="N78" s="282">
        <v>0</v>
      </c>
      <c r="O78" s="282">
        <f>ROUND(E78*N78,2)</f>
        <v>0</v>
      </c>
      <c r="P78" s="282">
        <v>0</v>
      </c>
      <c r="Q78" s="282">
        <f>ROUND(E78*P78,2)</f>
        <v>0</v>
      </c>
      <c r="R78" s="282"/>
      <c r="S78" s="282" t="s">
        <v>278</v>
      </c>
      <c r="T78" s="283" t="s">
        <v>279</v>
      </c>
      <c r="U78" s="231">
        <v>0</v>
      </c>
      <c r="V78" s="231">
        <f>ROUND(E78*U78,2)</f>
        <v>0</v>
      </c>
      <c r="W78" s="231"/>
      <c r="X78" s="231" t="s">
        <v>126</v>
      </c>
      <c r="Y78" s="212"/>
      <c r="Z78" s="212"/>
      <c r="AA78" s="212"/>
      <c r="AB78" s="212"/>
      <c r="AC78" s="212"/>
      <c r="AD78" s="212"/>
      <c r="AE78" s="212"/>
      <c r="AF78" s="212"/>
      <c r="AG78" s="212" t="s">
        <v>280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77">
        <v>24</v>
      </c>
      <c r="B79" s="278" t="s">
        <v>306</v>
      </c>
      <c r="C79" s="284" t="s">
        <v>307</v>
      </c>
      <c r="D79" s="279" t="s">
        <v>305</v>
      </c>
      <c r="E79" s="280">
        <v>1</v>
      </c>
      <c r="F79" s="281"/>
      <c r="G79" s="282">
        <f>ROUND(E79*F79,2)</f>
        <v>0</v>
      </c>
      <c r="H79" s="281"/>
      <c r="I79" s="282">
        <f>ROUND(E79*H79,2)</f>
        <v>0</v>
      </c>
      <c r="J79" s="281"/>
      <c r="K79" s="282">
        <f>ROUND(E79*J79,2)</f>
        <v>0</v>
      </c>
      <c r="L79" s="282">
        <v>21</v>
      </c>
      <c r="M79" s="282">
        <f>G79*(1+L79/100)</f>
        <v>0</v>
      </c>
      <c r="N79" s="282">
        <v>0</v>
      </c>
      <c r="O79" s="282">
        <f>ROUND(E79*N79,2)</f>
        <v>0</v>
      </c>
      <c r="P79" s="282">
        <v>0</v>
      </c>
      <c r="Q79" s="282">
        <f>ROUND(E79*P79,2)</f>
        <v>0</v>
      </c>
      <c r="R79" s="282"/>
      <c r="S79" s="282" t="s">
        <v>278</v>
      </c>
      <c r="T79" s="283" t="s">
        <v>279</v>
      </c>
      <c r="U79" s="231">
        <v>0</v>
      </c>
      <c r="V79" s="231">
        <f>ROUND(E79*U79,2)</f>
        <v>0</v>
      </c>
      <c r="W79" s="231"/>
      <c r="X79" s="231" t="s">
        <v>126</v>
      </c>
      <c r="Y79" s="212"/>
      <c r="Z79" s="212"/>
      <c r="AA79" s="212"/>
      <c r="AB79" s="212"/>
      <c r="AC79" s="212"/>
      <c r="AD79" s="212"/>
      <c r="AE79" s="212"/>
      <c r="AF79" s="212"/>
      <c r="AG79" s="212" t="s">
        <v>280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77">
        <v>25</v>
      </c>
      <c r="B80" s="278" t="s">
        <v>308</v>
      </c>
      <c r="C80" s="284" t="s">
        <v>309</v>
      </c>
      <c r="D80" s="279" t="s">
        <v>305</v>
      </c>
      <c r="E80" s="280">
        <v>1</v>
      </c>
      <c r="F80" s="281"/>
      <c r="G80" s="282">
        <f>ROUND(E80*F80,2)</f>
        <v>0</v>
      </c>
      <c r="H80" s="281"/>
      <c r="I80" s="282">
        <f>ROUND(E80*H80,2)</f>
        <v>0</v>
      </c>
      <c r="J80" s="281"/>
      <c r="K80" s="282">
        <f>ROUND(E80*J80,2)</f>
        <v>0</v>
      </c>
      <c r="L80" s="282">
        <v>21</v>
      </c>
      <c r="M80" s="282">
        <f>G80*(1+L80/100)</f>
        <v>0</v>
      </c>
      <c r="N80" s="282">
        <v>0</v>
      </c>
      <c r="O80" s="282">
        <f>ROUND(E80*N80,2)</f>
        <v>0</v>
      </c>
      <c r="P80" s="282">
        <v>0</v>
      </c>
      <c r="Q80" s="282">
        <f>ROUND(E80*P80,2)</f>
        <v>0</v>
      </c>
      <c r="R80" s="282"/>
      <c r="S80" s="282" t="s">
        <v>278</v>
      </c>
      <c r="T80" s="283" t="s">
        <v>279</v>
      </c>
      <c r="U80" s="231">
        <v>0</v>
      </c>
      <c r="V80" s="231">
        <f>ROUND(E80*U80,2)</f>
        <v>0</v>
      </c>
      <c r="W80" s="231"/>
      <c r="X80" s="231" t="s">
        <v>165</v>
      </c>
      <c r="Y80" s="212"/>
      <c r="Z80" s="212"/>
      <c r="AA80" s="212"/>
      <c r="AB80" s="212"/>
      <c r="AC80" s="212"/>
      <c r="AD80" s="212"/>
      <c r="AE80" s="212"/>
      <c r="AF80" s="212"/>
      <c r="AG80" s="212" t="s">
        <v>292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77">
        <v>26</v>
      </c>
      <c r="B81" s="278" t="s">
        <v>310</v>
      </c>
      <c r="C81" s="284" t="s">
        <v>311</v>
      </c>
      <c r="D81" s="279" t="s">
        <v>305</v>
      </c>
      <c r="E81" s="280">
        <v>1</v>
      </c>
      <c r="F81" s="281"/>
      <c r="G81" s="282">
        <f>ROUND(E81*F81,2)</f>
        <v>0</v>
      </c>
      <c r="H81" s="281"/>
      <c r="I81" s="282">
        <f>ROUND(E81*H81,2)</f>
        <v>0</v>
      </c>
      <c r="J81" s="281"/>
      <c r="K81" s="282">
        <f>ROUND(E81*J81,2)</f>
        <v>0</v>
      </c>
      <c r="L81" s="282">
        <v>21</v>
      </c>
      <c r="M81" s="282">
        <f>G81*(1+L81/100)</f>
        <v>0</v>
      </c>
      <c r="N81" s="282">
        <v>0</v>
      </c>
      <c r="O81" s="282">
        <f>ROUND(E81*N81,2)</f>
        <v>0</v>
      </c>
      <c r="P81" s="282">
        <v>0</v>
      </c>
      <c r="Q81" s="282">
        <f>ROUND(E81*P81,2)</f>
        <v>0</v>
      </c>
      <c r="R81" s="282"/>
      <c r="S81" s="282" t="s">
        <v>278</v>
      </c>
      <c r="T81" s="283" t="s">
        <v>279</v>
      </c>
      <c r="U81" s="231">
        <v>0</v>
      </c>
      <c r="V81" s="231">
        <f>ROUND(E81*U81,2)</f>
        <v>0</v>
      </c>
      <c r="W81" s="231"/>
      <c r="X81" s="231" t="s">
        <v>165</v>
      </c>
      <c r="Y81" s="212"/>
      <c r="Z81" s="212"/>
      <c r="AA81" s="212"/>
      <c r="AB81" s="212"/>
      <c r="AC81" s="212"/>
      <c r="AD81" s="212"/>
      <c r="AE81" s="212"/>
      <c r="AF81" s="212"/>
      <c r="AG81" s="212" t="s">
        <v>292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x14ac:dyDescent="0.2">
      <c r="A82" s="243" t="s">
        <v>120</v>
      </c>
      <c r="B82" s="244" t="s">
        <v>92</v>
      </c>
      <c r="C82" s="260" t="s">
        <v>93</v>
      </c>
      <c r="D82" s="245"/>
      <c r="E82" s="246"/>
      <c r="F82" s="247"/>
      <c r="G82" s="247">
        <f>SUMIF(AG83:AG89,"&lt;&gt;NOR",G83:G89)</f>
        <v>0</v>
      </c>
      <c r="H82" s="247"/>
      <c r="I82" s="247">
        <f>SUM(I83:I89)</f>
        <v>0</v>
      </c>
      <c r="J82" s="247"/>
      <c r="K82" s="247">
        <f>SUM(K83:K89)</f>
        <v>0</v>
      </c>
      <c r="L82" s="247"/>
      <c r="M82" s="247">
        <f>SUM(M83:M89)</f>
        <v>0</v>
      </c>
      <c r="N82" s="247"/>
      <c r="O82" s="247">
        <f>SUM(O83:O89)</f>
        <v>0</v>
      </c>
      <c r="P82" s="247"/>
      <c r="Q82" s="247">
        <f>SUM(Q83:Q89)</f>
        <v>0</v>
      </c>
      <c r="R82" s="247"/>
      <c r="S82" s="247"/>
      <c r="T82" s="248"/>
      <c r="U82" s="242"/>
      <c r="V82" s="242">
        <f>SUM(V83:V89)</f>
        <v>0.12</v>
      </c>
      <c r="W82" s="242"/>
      <c r="X82" s="242"/>
      <c r="AG82" t="s">
        <v>121</v>
      </c>
    </row>
    <row r="83" spans="1:60" ht="22.5" outlineLevel="1" x14ac:dyDescent="0.2">
      <c r="A83" s="249">
        <v>27</v>
      </c>
      <c r="B83" s="250" t="s">
        <v>312</v>
      </c>
      <c r="C83" s="261" t="s">
        <v>313</v>
      </c>
      <c r="D83" s="251" t="s">
        <v>207</v>
      </c>
      <c r="E83" s="252">
        <v>4.51</v>
      </c>
      <c r="F83" s="253"/>
      <c r="G83" s="254">
        <f>ROUND(E83*F83,2)</f>
        <v>0</v>
      </c>
      <c r="H83" s="253"/>
      <c r="I83" s="254">
        <f>ROUND(E83*H83,2)</f>
        <v>0</v>
      </c>
      <c r="J83" s="253"/>
      <c r="K83" s="254">
        <f>ROUND(E83*J83,2)</f>
        <v>0</v>
      </c>
      <c r="L83" s="254">
        <v>21</v>
      </c>
      <c r="M83" s="254">
        <f>G83*(1+L83/100)</f>
        <v>0</v>
      </c>
      <c r="N83" s="254">
        <v>6.0000000000000002E-5</v>
      </c>
      <c r="O83" s="254">
        <f>ROUND(E83*N83,2)</f>
        <v>0</v>
      </c>
      <c r="P83" s="254">
        <v>0</v>
      </c>
      <c r="Q83" s="254">
        <f>ROUND(E83*P83,2)</f>
        <v>0</v>
      </c>
      <c r="R83" s="254"/>
      <c r="S83" s="254" t="s">
        <v>125</v>
      </c>
      <c r="T83" s="255" t="s">
        <v>125</v>
      </c>
      <c r="U83" s="231">
        <v>2.5999999999999999E-2</v>
      </c>
      <c r="V83" s="231">
        <f>ROUND(E83*U83,2)</f>
        <v>0.12</v>
      </c>
      <c r="W83" s="231"/>
      <c r="X83" s="231" t="s">
        <v>126</v>
      </c>
      <c r="Y83" s="212"/>
      <c r="Z83" s="212"/>
      <c r="AA83" s="212"/>
      <c r="AB83" s="212"/>
      <c r="AC83" s="212"/>
      <c r="AD83" s="212"/>
      <c r="AE83" s="212"/>
      <c r="AF83" s="212"/>
      <c r="AG83" s="212" t="s">
        <v>127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29"/>
      <c r="B84" s="230"/>
      <c r="C84" s="262" t="s">
        <v>257</v>
      </c>
      <c r="D84" s="232"/>
      <c r="E84" s="233"/>
      <c r="F84" s="231"/>
      <c r="G84" s="231"/>
      <c r="H84" s="231"/>
      <c r="I84" s="231"/>
      <c r="J84" s="231"/>
      <c r="K84" s="231"/>
      <c r="L84" s="231"/>
      <c r="M84" s="231"/>
      <c r="N84" s="231"/>
      <c r="O84" s="231"/>
      <c r="P84" s="231"/>
      <c r="Q84" s="231"/>
      <c r="R84" s="231"/>
      <c r="S84" s="231"/>
      <c r="T84" s="231"/>
      <c r="U84" s="231"/>
      <c r="V84" s="231"/>
      <c r="W84" s="231"/>
      <c r="X84" s="231"/>
      <c r="Y84" s="212"/>
      <c r="Z84" s="212"/>
      <c r="AA84" s="212"/>
      <c r="AB84" s="212"/>
      <c r="AC84" s="212"/>
      <c r="AD84" s="212"/>
      <c r="AE84" s="212"/>
      <c r="AF84" s="212"/>
      <c r="AG84" s="212" t="s">
        <v>129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29"/>
      <c r="B85" s="230"/>
      <c r="C85" s="262" t="s">
        <v>258</v>
      </c>
      <c r="D85" s="232"/>
      <c r="E85" s="233"/>
      <c r="F85" s="231"/>
      <c r="G85" s="231"/>
      <c r="H85" s="231"/>
      <c r="I85" s="231"/>
      <c r="J85" s="231"/>
      <c r="K85" s="231"/>
      <c r="L85" s="231"/>
      <c r="M85" s="231"/>
      <c r="N85" s="231"/>
      <c r="O85" s="231"/>
      <c r="P85" s="231"/>
      <c r="Q85" s="231"/>
      <c r="R85" s="231"/>
      <c r="S85" s="231"/>
      <c r="T85" s="231"/>
      <c r="U85" s="231"/>
      <c r="V85" s="231"/>
      <c r="W85" s="231"/>
      <c r="X85" s="231"/>
      <c r="Y85" s="212"/>
      <c r="Z85" s="212"/>
      <c r="AA85" s="212"/>
      <c r="AB85" s="212"/>
      <c r="AC85" s="212"/>
      <c r="AD85" s="212"/>
      <c r="AE85" s="212"/>
      <c r="AF85" s="212"/>
      <c r="AG85" s="212" t="s">
        <v>129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29"/>
      <c r="B86" s="230"/>
      <c r="C86" s="262" t="s">
        <v>259</v>
      </c>
      <c r="D86" s="232"/>
      <c r="E86" s="233"/>
      <c r="F86" s="231"/>
      <c r="G86" s="231"/>
      <c r="H86" s="231"/>
      <c r="I86" s="231"/>
      <c r="J86" s="231"/>
      <c r="K86" s="231"/>
      <c r="L86" s="231"/>
      <c r="M86" s="231"/>
      <c r="N86" s="231"/>
      <c r="O86" s="231"/>
      <c r="P86" s="231"/>
      <c r="Q86" s="231"/>
      <c r="R86" s="231"/>
      <c r="S86" s="231"/>
      <c r="T86" s="231"/>
      <c r="U86" s="231"/>
      <c r="V86" s="231"/>
      <c r="W86" s="231"/>
      <c r="X86" s="231"/>
      <c r="Y86" s="212"/>
      <c r="Z86" s="212"/>
      <c r="AA86" s="212"/>
      <c r="AB86" s="212"/>
      <c r="AC86" s="212"/>
      <c r="AD86" s="212"/>
      <c r="AE86" s="212"/>
      <c r="AF86" s="212"/>
      <c r="AG86" s="212" t="s">
        <v>129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29"/>
      <c r="B87" s="230"/>
      <c r="C87" s="262" t="s">
        <v>314</v>
      </c>
      <c r="D87" s="232"/>
      <c r="E87" s="233">
        <v>4.0999999999999996</v>
      </c>
      <c r="F87" s="231"/>
      <c r="G87" s="231"/>
      <c r="H87" s="231"/>
      <c r="I87" s="231"/>
      <c r="J87" s="231"/>
      <c r="K87" s="231"/>
      <c r="L87" s="231"/>
      <c r="M87" s="231"/>
      <c r="N87" s="231"/>
      <c r="O87" s="231"/>
      <c r="P87" s="231"/>
      <c r="Q87" s="231"/>
      <c r="R87" s="231"/>
      <c r="S87" s="231"/>
      <c r="T87" s="231"/>
      <c r="U87" s="231"/>
      <c r="V87" s="231"/>
      <c r="W87" s="231"/>
      <c r="X87" s="231"/>
      <c r="Y87" s="212"/>
      <c r="Z87" s="212"/>
      <c r="AA87" s="212"/>
      <c r="AB87" s="212"/>
      <c r="AC87" s="212"/>
      <c r="AD87" s="212"/>
      <c r="AE87" s="212"/>
      <c r="AF87" s="212"/>
      <c r="AG87" s="212" t="s">
        <v>129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29"/>
      <c r="B88" s="230"/>
      <c r="C88" s="263" t="s">
        <v>131</v>
      </c>
      <c r="D88" s="234"/>
      <c r="E88" s="235">
        <v>4.0999999999999996</v>
      </c>
      <c r="F88" s="231"/>
      <c r="G88" s="231"/>
      <c r="H88" s="231"/>
      <c r="I88" s="231"/>
      <c r="J88" s="231"/>
      <c r="K88" s="231"/>
      <c r="L88" s="231"/>
      <c r="M88" s="231"/>
      <c r="N88" s="231"/>
      <c r="O88" s="231"/>
      <c r="P88" s="231"/>
      <c r="Q88" s="231"/>
      <c r="R88" s="231"/>
      <c r="S88" s="231"/>
      <c r="T88" s="231"/>
      <c r="U88" s="231"/>
      <c r="V88" s="231"/>
      <c r="W88" s="231"/>
      <c r="X88" s="231"/>
      <c r="Y88" s="212"/>
      <c r="Z88" s="212"/>
      <c r="AA88" s="212"/>
      <c r="AB88" s="212"/>
      <c r="AC88" s="212"/>
      <c r="AD88" s="212"/>
      <c r="AE88" s="212"/>
      <c r="AF88" s="212"/>
      <c r="AG88" s="212" t="s">
        <v>129</v>
      </c>
      <c r="AH88" s="212">
        <v>1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29"/>
      <c r="B89" s="230"/>
      <c r="C89" s="265" t="s">
        <v>315</v>
      </c>
      <c r="D89" s="236"/>
      <c r="E89" s="237">
        <v>0.41</v>
      </c>
      <c r="F89" s="231"/>
      <c r="G89" s="231"/>
      <c r="H89" s="231"/>
      <c r="I89" s="231"/>
      <c r="J89" s="231"/>
      <c r="K89" s="231"/>
      <c r="L89" s="231"/>
      <c r="M89" s="231"/>
      <c r="N89" s="231"/>
      <c r="O89" s="231"/>
      <c r="P89" s="231"/>
      <c r="Q89" s="231"/>
      <c r="R89" s="231"/>
      <c r="S89" s="231"/>
      <c r="T89" s="231"/>
      <c r="U89" s="231"/>
      <c r="V89" s="231"/>
      <c r="W89" s="231"/>
      <c r="X89" s="231"/>
      <c r="Y89" s="212"/>
      <c r="Z89" s="212"/>
      <c r="AA89" s="212"/>
      <c r="AB89" s="212"/>
      <c r="AC89" s="212"/>
      <c r="AD89" s="212"/>
      <c r="AE89" s="212"/>
      <c r="AF89" s="212"/>
      <c r="AG89" s="212" t="s">
        <v>129</v>
      </c>
      <c r="AH89" s="212">
        <v>4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x14ac:dyDescent="0.2">
      <c r="A90" s="3"/>
      <c r="B90" s="4"/>
      <c r="C90" s="270"/>
      <c r="D90" s="6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AE90">
        <v>15</v>
      </c>
      <c r="AF90">
        <v>21</v>
      </c>
      <c r="AG90" t="s">
        <v>107</v>
      </c>
    </row>
    <row r="91" spans="1:60" x14ac:dyDescent="0.2">
      <c r="A91" s="215"/>
      <c r="B91" s="216" t="s">
        <v>31</v>
      </c>
      <c r="C91" s="271"/>
      <c r="D91" s="217"/>
      <c r="E91" s="218"/>
      <c r="F91" s="218"/>
      <c r="G91" s="259">
        <f>G8+G64+G66+G82</f>
        <v>0</v>
      </c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AE91">
        <f>SUMIF(L7:L89,AE90,G7:G89)</f>
        <v>0</v>
      </c>
      <c r="AF91">
        <f>SUMIF(L7:L89,AF90,G7:G89)</f>
        <v>0</v>
      </c>
      <c r="AG91" t="s">
        <v>253</v>
      </c>
    </row>
    <row r="92" spans="1:60" x14ac:dyDescent="0.2">
      <c r="A92" s="3"/>
      <c r="B92" s="4"/>
      <c r="C92" s="270"/>
      <c r="D92" s="6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60" x14ac:dyDescent="0.2">
      <c r="A93" s="3"/>
      <c r="B93" s="4"/>
      <c r="C93" s="270"/>
      <c r="D93" s="6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60" x14ac:dyDescent="0.2">
      <c r="A94" s="219" t="s">
        <v>254</v>
      </c>
      <c r="B94" s="219"/>
      <c r="C94" s="272"/>
      <c r="D94" s="6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60" x14ac:dyDescent="0.2">
      <c r="A95" s="220"/>
      <c r="B95" s="221"/>
      <c r="C95" s="273"/>
      <c r="D95" s="221"/>
      <c r="E95" s="221"/>
      <c r="F95" s="221"/>
      <c r="G95" s="222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AG95" t="s">
        <v>255</v>
      </c>
    </row>
    <row r="96" spans="1:60" x14ac:dyDescent="0.2">
      <c r="A96" s="223"/>
      <c r="B96" s="224"/>
      <c r="C96" s="274"/>
      <c r="D96" s="224"/>
      <c r="E96" s="224"/>
      <c r="F96" s="224"/>
      <c r="G96" s="225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33" x14ac:dyDescent="0.2">
      <c r="A97" s="223"/>
      <c r="B97" s="224"/>
      <c r="C97" s="274"/>
      <c r="D97" s="224"/>
      <c r="E97" s="224"/>
      <c r="F97" s="224"/>
      <c r="G97" s="225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33" x14ac:dyDescent="0.2">
      <c r="A98" s="223"/>
      <c r="B98" s="224"/>
      <c r="C98" s="274"/>
      <c r="D98" s="224"/>
      <c r="E98" s="224"/>
      <c r="F98" s="224"/>
      <c r="G98" s="225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33" x14ac:dyDescent="0.2">
      <c r="A99" s="226"/>
      <c r="B99" s="227"/>
      <c r="C99" s="275"/>
      <c r="D99" s="227"/>
      <c r="E99" s="227"/>
      <c r="F99" s="227"/>
      <c r="G99" s="228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33" x14ac:dyDescent="0.2">
      <c r="A100" s="3"/>
      <c r="B100" s="4"/>
      <c r="C100" s="270"/>
      <c r="D100" s="6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33" x14ac:dyDescent="0.2">
      <c r="C101" s="276"/>
      <c r="D101" s="10"/>
      <c r="AG101" t="s">
        <v>256</v>
      </c>
    </row>
    <row r="102" spans="1:33" x14ac:dyDescent="0.2">
      <c r="D102" s="10"/>
    </row>
    <row r="103" spans="1:33" x14ac:dyDescent="0.2">
      <c r="D103" s="10"/>
    </row>
    <row r="104" spans="1:33" x14ac:dyDescent="0.2">
      <c r="D104" s="10"/>
    </row>
    <row r="105" spans="1:33" x14ac:dyDescent="0.2">
      <c r="D105" s="10"/>
    </row>
    <row r="106" spans="1:33" x14ac:dyDescent="0.2">
      <c r="D106" s="10"/>
    </row>
    <row r="107" spans="1:33" x14ac:dyDescent="0.2">
      <c r="D107" s="10"/>
    </row>
    <row r="108" spans="1:33" x14ac:dyDescent="0.2">
      <c r="D108" s="10"/>
    </row>
    <row r="109" spans="1:33" x14ac:dyDescent="0.2">
      <c r="D109" s="10"/>
    </row>
    <row r="110" spans="1:33" x14ac:dyDescent="0.2">
      <c r="D110" s="10"/>
    </row>
    <row r="111" spans="1:33" x14ac:dyDescent="0.2">
      <c r="D111" s="10"/>
    </row>
    <row r="112" spans="1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7">
    <mergeCell ref="A1:G1"/>
    <mergeCell ref="C2:G2"/>
    <mergeCell ref="C3:G3"/>
    <mergeCell ref="C4:G4"/>
    <mergeCell ref="A94:C94"/>
    <mergeCell ref="A95:G99"/>
    <mergeCell ref="C27:G27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BCFB6-858D-4A75-B912-32D38B022CC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95</v>
      </c>
    </row>
    <row r="2" spans="1:60" ht="24.95" customHeight="1" x14ac:dyDescent="0.2">
      <c r="A2" s="198" t="s">
        <v>8</v>
      </c>
      <c r="B2" s="48" t="s">
        <v>43</v>
      </c>
      <c r="C2" s="201" t="s">
        <v>44</v>
      </c>
      <c r="D2" s="199"/>
      <c r="E2" s="199"/>
      <c r="F2" s="199"/>
      <c r="G2" s="200"/>
      <c r="AG2" t="s">
        <v>96</v>
      </c>
    </row>
    <row r="3" spans="1:60" ht="24.95" customHeight="1" x14ac:dyDescent="0.2">
      <c r="A3" s="198" t="s">
        <v>9</v>
      </c>
      <c r="B3" s="48" t="s">
        <v>58</v>
      </c>
      <c r="C3" s="201" t="s">
        <v>59</v>
      </c>
      <c r="D3" s="199"/>
      <c r="E3" s="199"/>
      <c r="F3" s="199"/>
      <c r="G3" s="200"/>
      <c r="AC3" s="177" t="s">
        <v>96</v>
      </c>
      <c r="AG3" t="s">
        <v>97</v>
      </c>
    </row>
    <row r="4" spans="1:60" ht="24.95" customHeight="1" x14ac:dyDescent="0.2">
      <c r="A4" s="202" t="s">
        <v>10</v>
      </c>
      <c r="B4" s="203" t="s">
        <v>64</v>
      </c>
      <c r="C4" s="204" t="s">
        <v>65</v>
      </c>
      <c r="D4" s="205"/>
      <c r="E4" s="205"/>
      <c r="F4" s="205"/>
      <c r="G4" s="206"/>
      <c r="AG4" t="s">
        <v>98</v>
      </c>
    </row>
    <row r="5" spans="1:60" x14ac:dyDescent="0.2">
      <c r="D5" s="10"/>
    </row>
    <row r="6" spans="1:60" ht="38.25" x14ac:dyDescent="0.2">
      <c r="A6" s="208" t="s">
        <v>99</v>
      </c>
      <c r="B6" s="210" t="s">
        <v>100</v>
      </c>
      <c r="C6" s="210" t="s">
        <v>101</v>
      </c>
      <c r="D6" s="209" t="s">
        <v>102</v>
      </c>
      <c r="E6" s="208" t="s">
        <v>103</v>
      </c>
      <c r="F6" s="207" t="s">
        <v>104</v>
      </c>
      <c r="G6" s="208" t="s">
        <v>31</v>
      </c>
      <c r="H6" s="211" t="s">
        <v>32</v>
      </c>
      <c r="I6" s="211" t="s">
        <v>105</v>
      </c>
      <c r="J6" s="211" t="s">
        <v>33</v>
      </c>
      <c r="K6" s="211" t="s">
        <v>106</v>
      </c>
      <c r="L6" s="211" t="s">
        <v>107</v>
      </c>
      <c r="M6" s="211" t="s">
        <v>108</v>
      </c>
      <c r="N6" s="211" t="s">
        <v>109</v>
      </c>
      <c r="O6" s="211" t="s">
        <v>110</v>
      </c>
      <c r="P6" s="211" t="s">
        <v>111</v>
      </c>
      <c r="Q6" s="211" t="s">
        <v>112</v>
      </c>
      <c r="R6" s="211" t="s">
        <v>113</v>
      </c>
      <c r="S6" s="211" t="s">
        <v>114</v>
      </c>
      <c r="T6" s="211" t="s">
        <v>115</v>
      </c>
      <c r="U6" s="211" t="s">
        <v>116</v>
      </c>
      <c r="V6" s="211" t="s">
        <v>117</v>
      </c>
      <c r="W6" s="211" t="s">
        <v>118</v>
      </c>
      <c r="X6" s="211" t="s">
        <v>119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43" t="s">
        <v>120</v>
      </c>
      <c r="B8" s="244" t="s">
        <v>89</v>
      </c>
      <c r="C8" s="260" t="s">
        <v>29</v>
      </c>
      <c r="D8" s="245"/>
      <c r="E8" s="246"/>
      <c r="F8" s="247"/>
      <c r="G8" s="247">
        <f>SUMIF(AG9:AG12,"&lt;&gt;NOR",G9:G12)</f>
        <v>0</v>
      </c>
      <c r="H8" s="247"/>
      <c r="I8" s="247">
        <f>SUM(I9:I12)</f>
        <v>0</v>
      </c>
      <c r="J8" s="247"/>
      <c r="K8" s="247">
        <f>SUM(K9:K12)</f>
        <v>0</v>
      </c>
      <c r="L8" s="247"/>
      <c r="M8" s="247">
        <f>SUM(M9:M12)</f>
        <v>0</v>
      </c>
      <c r="N8" s="247"/>
      <c r="O8" s="247">
        <f>SUM(O9:O12)</f>
        <v>0</v>
      </c>
      <c r="P8" s="247"/>
      <c r="Q8" s="247">
        <f>SUM(Q9:Q12)</f>
        <v>0</v>
      </c>
      <c r="R8" s="247"/>
      <c r="S8" s="247"/>
      <c r="T8" s="248"/>
      <c r="U8" s="242"/>
      <c r="V8" s="242">
        <f>SUM(V9:V12)</f>
        <v>0</v>
      </c>
      <c r="W8" s="242"/>
      <c r="X8" s="242"/>
      <c r="AG8" t="s">
        <v>121</v>
      </c>
    </row>
    <row r="9" spans="1:60" outlineLevel="1" x14ac:dyDescent="0.2">
      <c r="A9" s="249">
        <v>1</v>
      </c>
      <c r="B9" s="250" t="s">
        <v>316</v>
      </c>
      <c r="C9" s="261" t="s">
        <v>317</v>
      </c>
      <c r="D9" s="251" t="s">
        <v>318</v>
      </c>
      <c r="E9" s="252">
        <v>1</v>
      </c>
      <c r="F9" s="253"/>
      <c r="G9" s="254">
        <f>ROUND(E9*F9,2)</f>
        <v>0</v>
      </c>
      <c r="H9" s="253"/>
      <c r="I9" s="254">
        <f>ROUND(E9*H9,2)</f>
        <v>0</v>
      </c>
      <c r="J9" s="253"/>
      <c r="K9" s="254">
        <f>ROUND(E9*J9,2)</f>
        <v>0</v>
      </c>
      <c r="L9" s="254">
        <v>21</v>
      </c>
      <c r="M9" s="254">
        <f>G9*(1+L9/100)</f>
        <v>0</v>
      </c>
      <c r="N9" s="254">
        <v>0</v>
      </c>
      <c r="O9" s="254">
        <f>ROUND(E9*N9,2)</f>
        <v>0</v>
      </c>
      <c r="P9" s="254">
        <v>0</v>
      </c>
      <c r="Q9" s="254">
        <f>ROUND(E9*P9,2)</f>
        <v>0</v>
      </c>
      <c r="R9" s="254"/>
      <c r="S9" s="254" t="s">
        <v>125</v>
      </c>
      <c r="T9" s="255" t="s">
        <v>279</v>
      </c>
      <c r="U9" s="231">
        <v>0</v>
      </c>
      <c r="V9" s="231">
        <f>ROUND(E9*U9,2)</f>
        <v>0</v>
      </c>
      <c r="W9" s="231"/>
      <c r="X9" s="231" t="s">
        <v>319</v>
      </c>
      <c r="Y9" s="212"/>
      <c r="Z9" s="212"/>
      <c r="AA9" s="212"/>
      <c r="AB9" s="212"/>
      <c r="AC9" s="212"/>
      <c r="AD9" s="212"/>
      <c r="AE9" s="212"/>
      <c r="AF9" s="212"/>
      <c r="AG9" s="212" t="s">
        <v>320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29"/>
      <c r="B10" s="230"/>
      <c r="C10" s="264" t="s">
        <v>321</v>
      </c>
      <c r="D10" s="257"/>
      <c r="E10" s="257"/>
      <c r="F10" s="257"/>
      <c r="G10" s="257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12"/>
      <c r="Z10" s="212"/>
      <c r="AA10" s="212"/>
      <c r="AB10" s="212"/>
      <c r="AC10" s="212"/>
      <c r="AD10" s="212"/>
      <c r="AE10" s="212"/>
      <c r="AF10" s="212"/>
      <c r="AG10" s="212" t="s">
        <v>146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49">
        <v>2</v>
      </c>
      <c r="B11" s="250" t="s">
        <v>322</v>
      </c>
      <c r="C11" s="261" t="s">
        <v>323</v>
      </c>
      <c r="D11" s="251" t="s">
        <v>318</v>
      </c>
      <c r="E11" s="252">
        <v>1</v>
      </c>
      <c r="F11" s="253"/>
      <c r="G11" s="254">
        <f>ROUND(E11*F11,2)</f>
        <v>0</v>
      </c>
      <c r="H11" s="253"/>
      <c r="I11" s="254">
        <f>ROUND(E11*H11,2)</f>
        <v>0</v>
      </c>
      <c r="J11" s="253"/>
      <c r="K11" s="254">
        <f>ROUND(E11*J11,2)</f>
        <v>0</v>
      </c>
      <c r="L11" s="254">
        <v>21</v>
      </c>
      <c r="M11" s="254">
        <f>G11*(1+L11/100)</f>
        <v>0</v>
      </c>
      <c r="N11" s="254">
        <v>0</v>
      </c>
      <c r="O11" s="254">
        <f>ROUND(E11*N11,2)</f>
        <v>0</v>
      </c>
      <c r="P11" s="254">
        <v>0</v>
      </c>
      <c r="Q11" s="254">
        <f>ROUND(E11*P11,2)</f>
        <v>0</v>
      </c>
      <c r="R11" s="254"/>
      <c r="S11" s="254" t="s">
        <v>125</v>
      </c>
      <c r="T11" s="255" t="s">
        <v>279</v>
      </c>
      <c r="U11" s="231">
        <v>0</v>
      </c>
      <c r="V11" s="231">
        <f>ROUND(E11*U11,2)</f>
        <v>0</v>
      </c>
      <c r="W11" s="231"/>
      <c r="X11" s="231" t="s">
        <v>319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324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2.5" outlineLevel="1" x14ac:dyDescent="0.2">
      <c r="A12" s="229"/>
      <c r="B12" s="230"/>
      <c r="C12" s="264" t="s">
        <v>325</v>
      </c>
      <c r="D12" s="257"/>
      <c r="E12" s="257"/>
      <c r="F12" s="257"/>
      <c r="G12" s="257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12"/>
      <c r="Z12" s="212"/>
      <c r="AA12" s="212"/>
      <c r="AB12" s="212"/>
      <c r="AC12" s="212"/>
      <c r="AD12" s="212"/>
      <c r="AE12" s="212"/>
      <c r="AF12" s="212"/>
      <c r="AG12" s="212" t="s">
        <v>146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56" t="str">
        <f>C12</f>
        <v>Zaměření a vytýčení stávajících inženýrských sítí v místě stavby z hlediska jejich ochrany při provádění stavby.</v>
      </c>
      <c r="BB12" s="212"/>
      <c r="BC12" s="212"/>
      <c r="BD12" s="212"/>
      <c r="BE12" s="212"/>
      <c r="BF12" s="212"/>
      <c r="BG12" s="212"/>
      <c r="BH12" s="212"/>
    </row>
    <row r="13" spans="1:60" x14ac:dyDescent="0.2">
      <c r="A13" s="243" t="s">
        <v>120</v>
      </c>
      <c r="B13" s="244" t="s">
        <v>94</v>
      </c>
      <c r="C13" s="260" t="s">
        <v>30</v>
      </c>
      <c r="D13" s="245"/>
      <c r="E13" s="246"/>
      <c r="F13" s="247"/>
      <c r="G13" s="247">
        <f>SUMIF(AG14:AG15,"&lt;&gt;NOR",G14:G15)</f>
        <v>0</v>
      </c>
      <c r="H13" s="247"/>
      <c r="I13" s="247">
        <f>SUM(I14:I15)</f>
        <v>0</v>
      </c>
      <c r="J13" s="247"/>
      <c r="K13" s="247">
        <f>SUM(K14:K15)</f>
        <v>0</v>
      </c>
      <c r="L13" s="247"/>
      <c r="M13" s="247">
        <f>SUM(M14:M15)</f>
        <v>0</v>
      </c>
      <c r="N13" s="247"/>
      <c r="O13" s="247">
        <f>SUM(O14:O15)</f>
        <v>0</v>
      </c>
      <c r="P13" s="247"/>
      <c r="Q13" s="247">
        <f>SUM(Q14:Q15)</f>
        <v>0</v>
      </c>
      <c r="R13" s="247"/>
      <c r="S13" s="247"/>
      <c r="T13" s="248"/>
      <c r="U13" s="242"/>
      <c r="V13" s="242">
        <f>SUM(V14:V15)</f>
        <v>0</v>
      </c>
      <c r="W13" s="242"/>
      <c r="X13" s="242"/>
      <c r="AG13" t="s">
        <v>121</v>
      </c>
    </row>
    <row r="14" spans="1:60" outlineLevel="1" x14ac:dyDescent="0.2">
      <c r="A14" s="249">
        <v>3</v>
      </c>
      <c r="B14" s="250" t="s">
        <v>326</v>
      </c>
      <c r="C14" s="261" t="s">
        <v>327</v>
      </c>
      <c r="D14" s="251" t="s">
        <v>318</v>
      </c>
      <c r="E14" s="252">
        <v>1</v>
      </c>
      <c r="F14" s="253"/>
      <c r="G14" s="254">
        <f>ROUND(E14*F14,2)</f>
        <v>0</v>
      </c>
      <c r="H14" s="253"/>
      <c r="I14" s="254">
        <f>ROUND(E14*H14,2)</f>
        <v>0</v>
      </c>
      <c r="J14" s="253"/>
      <c r="K14" s="254">
        <f>ROUND(E14*J14,2)</f>
        <v>0</v>
      </c>
      <c r="L14" s="254">
        <v>21</v>
      </c>
      <c r="M14" s="254">
        <f>G14*(1+L14/100)</f>
        <v>0</v>
      </c>
      <c r="N14" s="254">
        <v>0</v>
      </c>
      <c r="O14" s="254">
        <f>ROUND(E14*N14,2)</f>
        <v>0</v>
      </c>
      <c r="P14" s="254">
        <v>0</v>
      </c>
      <c r="Q14" s="254">
        <f>ROUND(E14*P14,2)</f>
        <v>0</v>
      </c>
      <c r="R14" s="254"/>
      <c r="S14" s="254" t="s">
        <v>125</v>
      </c>
      <c r="T14" s="255" t="s">
        <v>279</v>
      </c>
      <c r="U14" s="231">
        <v>0</v>
      </c>
      <c r="V14" s="231">
        <f>ROUND(E14*U14,2)</f>
        <v>0</v>
      </c>
      <c r="W14" s="231"/>
      <c r="X14" s="231" t="s">
        <v>319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320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29"/>
      <c r="B15" s="230"/>
      <c r="C15" s="264" t="s">
        <v>328</v>
      </c>
      <c r="D15" s="257"/>
      <c r="E15" s="257"/>
      <c r="F15" s="257"/>
      <c r="G15" s="257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1"/>
      <c r="W15" s="231"/>
      <c r="X15" s="231"/>
      <c r="Y15" s="212"/>
      <c r="Z15" s="212"/>
      <c r="AA15" s="212"/>
      <c r="AB15" s="212"/>
      <c r="AC15" s="212"/>
      <c r="AD15" s="212"/>
      <c r="AE15" s="212"/>
      <c r="AF15" s="212"/>
      <c r="AG15" s="212" t="s">
        <v>146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56" t="str">
        <f>C15</f>
        <v>Náklady na provedení skutečného zaměření stavby v rozsahu nezbytném pro zápis změny do katastru nemovitostí.</v>
      </c>
      <c r="BB15" s="212"/>
      <c r="BC15" s="212"/>
      <c r="BD15" s="212"/>
      <c r="BE15" s="212"/>
      <c r="BF15" s="212"/>
      <c r="BG15" s="212"/>
      <c r="BH15" s="212"/>
    </row>
    <row r="16" spans="1:60" x14ac:dyDescent="0.2">
      <c r="A16" s="3"/>
      <c r="B16" s="4"/>
      <c r="C16" s="270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v>15</v>
      </c>
      <c r="AF16">
        <v>21</v>
      </c>
      <c r="AG16" t="s">
        <v>107</v>
      </c>
    </row>
    <row r="17" spans="1:33" x14ac:dyDescent="0.2">
      <c r="A17" s="215"/>
      <c r="B17" s="216" t="s">
        <v>31</v>
      </c>
      <c r="C17" s="271"/>
      <c r="D17" s="217"/>
      <c r="E17" s="218"/>
      <c r="F17" s="218"/>
      <c r="G17" s="259">
        <f>G8+G13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AE17">
        <f>SUMIF(L7:L15,AE16,G7:G15)</f>
        <v>0</v>
      </c>
      <c r="AF17">
        <f>SUMIF(L7:L15,AF16,G7:G15)</f>
        <v>0</v>
      </c>
      <c r="AG17" t="s">
        <v>253</v>
      </c>
    </row>
    <row r="18" spans="1:33" x14ac:dyDescent="0.2">
      <c r="A18" s="3"/>
      <c r="B18" s="4"/>
      <c r="C18" s="270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33" x14ac:dyDescent="0.2">
      <c r="A19" s="3"/>
      <c r="B19" s="4"/>
      <c r="C19" s="270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33" x14ac:dyDescent="0.2">
      <c r="A20" s="219" t="s">
        <v>254</v>
      </c>
      <c r="B20" s="219"/>
      <c r="C20" s="272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33" x14ac:dyDescent="0.2">
      <c r="A21" s="220"/>
      <c r="B21" s="221"/>
      <c r="C21" s="273"/>
      <c r="D21" s="221"/>
      <c r="E21" s="221"/>
      <c r="F21" s="221"/>
      <c r="G21" s="222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G21" t="s">
        <v>255</v>
      </c>
    </row>
    <row r="22" spans="1:33" x14ac:dyDescent="0.2">
      <c r="A22" s="223"/>
      <c r="B22" s="224"/>
      <c r="C22" s="274"/>
      <c r="D22" s="224"/>
      <c r="E22" s="224"/>
      <c r="F22" s="224"/>
      <c r="G22" s="225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33" x14ac:dyDescent="0.2">
      <c r="A23" s="223"/>
      <c r="B23" s="224"/>
      <c r="C23" s="274"/>
      <c r="D23" s="224"/>
      <c r="E23" s="224"/>
      <c r="F23" s="224"/>
      <c r="G23" s="225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33" x14ac:dyDescent="0.2">
      <c r="A24" s="223"/>
      <c r="B24" s="224"/>
      <c r="C24" s="274"/>
      <c r="D24" s="224"/>
      <c r="E24" s="224"/>
      <c r="F24" s="224"/>
      <c r="G24" s="225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33" x14ac:dyDescent="0.2">
      <c r="A25" s="226"/>
      <c r="B25" s="227"/>
      <c r="C25" s="275"/>
      <c r="D25" s="227"/>
      <c r="E25" s="227"/>
      <c r="F25" s="227"/>
      <c r="G25" s="228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33" x14ac:dyDescent="0.2">
      <c r="A26" s="3"/>
      <c r="B26" s="4"/>
      <c r="C26" s="270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33" x14ac:dyDescent="0.2">
      <c r="C27" s="276"/>
      <c r="D27" s="10"/>
      <c r="AG27" t="s">
        <v>256</v>
      </c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9">
    <mergeCell ref="A1:G1"/>
    <mergeCell ref="C2:G2"/>
    <mergeCell ref="C3:G3"/>
    <mergeCell ref="C4:G4"/>
    <mergeCell ref="A20:C20"/>
    <mergeCell ref="A21:G25"/>
    <mergeCell ref="C10:G10"/>
    <mergeCell ref="C12:G12"/>
    <mergeCell ref="C15:G15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22-002.48 A01 Pol</vt:lpstr>
      <vt:lpstr>22-002.48 E01 Pol</vt:lpstr>
      <vt:lpstr>22-002.48 O01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'22-002.48 A01 Pol'!Názvy_tisku</vt:lpstr>
      <vt:lpstr>'22-002.48 E01 Pol'!Názvy_tisku</vt:lpstr>
      <vt:lpstr>'22-002.48 O01 Pol'!Názvy_tisku</vt:lpstr>
      <vt:lpstr>oadresa</vt:lpstr>
      <vt:lpstr>Stavba!Objednatel</vt:lpstr>
      <vt:lpstr>Stavba!Objekt</vt:lpstr>
      <vt:lpstr>'22-002.48 A01 Pol'!Oblast_tisku</vt:lpstr>
      <vt:lpstr>'22-002.48 E01 Pol'!Oblast_tisku</vt:lpstr>
      <vt:lpstr>'22-002.48 O01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Mikulik</dc:creator>
  <cp:lastModifiedBy>Michal Mikulik</cp:lastModifiedBy>
  <cp:lastPrinted>2019-03-19T12:27:02Z</cp:lastPrinted>
  <dcterms:created xsi:type="dcterms:W3CDTF">2009-04-08T07:15:50Z</dcterms:created>
  <dcterms:modified xsi:type="dcterms:W3CDTF">2022-09-30T09:57:52Z</dcterms:modified>
</cp:coreProperties>
</file>